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O - 01 Kulturní dům" sheetId="2" r:id="rId2"/>
    <sheet name="02 - SO - 02 Restaurace a..." sheetId="3" r:id="rId3"/>
    <sheet name="03 - SO - 03 Zastřešení š..." sheetId="4" r:id="rId4"/>
    <sheet name="04 - Vedlejší a ostatní n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Print_Titles" localSheetId="0">'Rekapitulace stavby'!$49:$49</definedName>
    <definedName name="_xlnm._FilterDatabase" localSheetId="1" hidden="1">'01 - SO - 01 Kulturní dům'!$C$92:$K$478</definedName>
    <definedName name="_xlnm.Print_Area" localSheetId="1">'01 - SO - 01 Kulturní dům'!$C$4:$J$36,'01 - SO - 01 Kulturní dům'!$C$42:$J$74,'01 - SO - 01 Kulturní dům'!$C$80:$K$478</definedName>
    <definedName name="_xlnm.Print_Titles" localSheetId="1">'01 - SO - 01 Kulturní dům'!$92:$92</definedName>
    <definedName name="_xlnm._FilterDatabase" localSheetId="2" hidden="1">'02 - SO - 02 Restaurace a...'!$C$88:$K$330</definedName>
    <definedName name="_xlnm.Print_Area" localSheetId="2">'02 - SO - 02 Restaurace a...'!$C$4:$J$36,'02 - SO - 02 Restaurace a...'!$C$42:$J$70,'02 - SO - 02 Restaurace a...'!$C$76:$K$330</definedName>
    <definedName name="_xlnm.Print_Titles" localSheetId="2">'02 - SO - 02 Restaurace a...'!$88:$88</definedName>
    <definedName name="_xlnm._FilterDatabase" localSheetId="3" hidden="1">'03 - SO - 03 Zastřešení š...'!$C$86:$K$181</definedName>
    <definedName name="_xlnm.Print_Area" localSheetId="3">'03 - SO - 03 Zastřešení š...'!$C$4:$J$36,'03 - SO - 03 Zastřešení š...'!$C$42:$J$68,'03 - SO - 03 Zastřešení š...'!$C$74:$K$181</definedName>
    <definedName name="_xlnm.Print_Titles" localSheetId="3">'03 - SO - 03 Zastřešení š...'!$86:$86</definedName>
    <definedName name="_xlnm._FilterDatabase" localSheetId="4" hidden="1">'04 - Vedlejší a ostatní n...'!$C$78:$K$85</definedName>
    <definedName name="_xlnm.Print_Area" localSheetId="4">'04 - Vedlejší a ostatní n...'!$C$4:$J$36,'04 - Vedlejší a ostatní n...'!$C$42:$J$60,'04 - Vedlejší a ostatní n...'!$C$66:$K$85</definedName>
    <definedName name="_xlnm.Print_Titles" localSheetId="4">'04 - Vedlejší a ostatní n...'!$78:$78</definedName>
    <definedName name="_xlnm.Print_Area" localSheetId="5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5"/>
  <c r="AX55"/>
  <c i="5" r="BI85"/>
  <c r="BH85"/>
  <c r="BG85"/>
  <c r="BF85"/>
  <c r="T85"/>
  <c r="R85"/>
  <c r="P85"/>
  <c r="BK85"/>
  <c r="J85"/>
  <c r="BE85"/>
  <c r="BI84"/>
  <c r="BH84"/>
  <c r="BG84"/>
  <c r="BF84"/>
  <c r="T84"/>
  <c r="T83"/>
  <c r="R84"/>
  <c r="R83"/>
  <c r="P84"/>
  <c r="P83"/>
  <c r="BK84"/>
  <c r="BK83"/>
  <c r="J83"/>
  <c r="J84"/>
  <c r="BE84"/>
  <c r="J59"/>
  <c r="BI82"/>
  <c r="F34"/>
  <c i="1" r="BD55"/>
  <c i="5" r="BH82"/>
  <c r="F33"/>
  <c i="1" r="BC55"/>
  <c i="5" r="BG82"/>
  <c r="F32"/>
  <c i="1" r="BB55"/>
  <c i="5" r="BF82"/>
  <c r="J31"/>
  <c i="1" r="AW55"/>
  <c i="5" r="F31"/>
  <c i="1" r="BA55"/>
  <c i="5" r="T82"/>
  <c r="T81"/>
  <c r="T80"/>
  <c r="T79"/>
  <c r="R82"/>
  <c r="R81"/>
  <c r="R80"/>
  <c r="R79"/>
  <c r="P82"/>
  <c r="P81"/>
  <c r="P80"/>
  <c r="P79"/>
  <c i="1" r="AU55"/>
  <c i="5" r="BK82"/>
  <c r="BK81"/>
  <c r="J81"/>
  <c r="BK80"/>
  <c r="J80"/>
  <c r="BK79"/>
  <c r="J79"/>
  <c r="J56"/>
  <c r="J27"/>
  <c i="1" r="AG55"/>
  <c i="5" r="J82"/>
  <c r="BE82"/>
  <c r="J30"/>
  <c i="1" r="AV55"/>
  <c i="5" r="F30"/>
  <c i="1" r="AZ55"/>
  <c i="5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4"/>
  <c r="AX54"/>
  <c i="4" r="BI181"/>
  <c r="BH181"/>
  <c r="BG181"/>
  <c r="BF181"/>
  <c r="T181"/>
  <c r="R181"/>
  <c r="P181"/>
  <c r="BK181"/>
  <c r="J181"/>
  <c r="BE181"/>
  <c r="BI176"/>
  <c r="BH176"/>
  <c r="BG176"/>
  <c r="BF176"/>
  <c r="T176"/>
  <c r="T175"/>
  <c r="R176"/>
  <c r="R175"/>
  <c r="P176"/>
  <c r="P175"/>
  <c r="BK176"/>
  <c r="BK175"/>
  <c r="J175"/>
  <c r="J176"/>
  <c r="BE176"/>
  <c r="J67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4"/>
  <c r="BH164"/>
  <c r="BG164"/>
  <c r="BF164"/>
  <c r="T164"/>
  <c r="T163"/>
  <c r="R164"/>
  <c r="R163"/>
  <c r="P164"/>
  <c r="P163"/>
  <c r="BK164"/>
  <c r="BK163"/>
  <c r="J163"/>
  <c r="J164"/>
  <c r="BE164"/>
  <c r="J66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T154"/>
  <c r="R155"/>
  <c r="R154"/>
  <c r="P155"/>
  <c r="P154"/>
  <c r="BK155"/>
  <c r="BK154"/>
  <c r="J154"/>
  <c r="J155"/>
  <c r="BE155"/>
  <c r="J6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T143"/>
  <c r="R144"/>
  <c r="R143"/>
  <c r="P144"/>
  <c r="P143"/>
  <c r="BK144"/>
  <c r="BK143"/>
  <c r="J143"/>
  <c r="J144"/>
  <c r="BE144"/>
  <c r="J6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4"/>
  <c r="BH124"/>
  <c r="BG124"/>
  <c r="BF124"/>
  <c r="T124"/>
  <c r="T123"/>
  <c r="R124"/>
  <c r="R123"/>
  <c r="P124"/>
  <c r="P123"/>
  <c r="BK124"/>
  <c r="BK123"/>
  <c r="J123"/>
  <c r="J124"/>
  <c r="BE124"/>
  <c r="J6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T110"/>
  <c r="R111"/>
  <c r="R110"/>
  <c r="P111"/>
  <c r="P110"/>
  <c r="BK111"/>
  <c r="BK110"/>
  <c r="J110"/>
  <c r="J111"/>
  <c r="BE111"/>
  <c r="J62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T104"/>
  <c r="T103"/>
  <c r="R105"/>
  <c r="R104"/>
  <c r="R103"/>
  <c r="P105"/>
  <c r="P104"/>
  <c r="P103"/>
  <c r="BK105"/>
  <c r="BK104"/>
  <c r="J104"/>
  <c r="BK103"/>
  <c r="J103"/>
  <c r="J105"/>
  <c r="BE105"/>
  <c r="J61"/>
  <c r="J60"/>
  <c r="BI102"/>
  <c r="BH102"/>
  <c r="BG102"/>
  <c r="BF102"/>
  <c r="T102"/>
  <c r="R102"/>
  <c r="P102"/>
  <c r="BK102"/>
  <c r="J102"/>
  <c r="BE102"/>
  <c r="BI101"/>
  <c r="BH101"/>
  <c r="BG101"/>
  <c r="BF101"/>
  <c r="T101"/>
  <c r="T100"/>
  <c r="R101"/>
  <c r="R100"/>
  <c r="P101"/>
  <c r="P100"/>
  <c r="BK101"/>
  <c r="BK100"/>
  <c r="J100"/>
  <c r="J101"/>
  <c r="BE101"/>
  <c r="J5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F34"/>
  <c i="1" r="BD54"/>
  <c i="4" r="BH90"/>
  <c r="F33"/>
  <c i="1" r="BC54"/>
  <c i="4" r="BG90"/>
  <c r="F32"/>
  <c i="1" r="BB54"/>
  <c i="4" r="BF90"/>
  <c r="J31"/>
  <c i="1" r="AW54"/>
  <c i="4" r="F31"/>
  <c i="1" r="BA54"/>
  <c i="4" r="T90"/>
  <c r="T89"/>
  <c r="T88"/>
  <c r="T87"/>
  <c r="R90"/>
  <c r="R89"/>
  <c r="R88"/>
  <c r="R87"/>
  <c r="P90"/>
  <c r="P89"/>
  <c r="P88"/>
  <c r="P87"/>
  <c i="1" r="AU54"/>
  <c i="4" r="BK90"/>
  <c r="BK89"/>
  <c r="J89"/>
  <c r="BK88"/>
  <c r="J88"/>
  <c r="BK87"/>
  <c r="J87"/>
  <c r="J56"/>
  <c r="J27"/>
  <c i="1" r="AG54"/>
  <c i="4" r="J90"/>
  <c r="BE90"/>
  <c r="J30"/>
  <c i="1" r="AV54"/>
  <c i="4" r="F30"/>
  <c i="1" r="AZ54"/>
  <c i="4" r="J58"/>
  <c r="J57"/>
  <c r="J83"/>
  <c r="F83"/>
  <c r="F81"/>
  <c r="E79"/>
  <c r="J51"/>
  <c r="F51"/>
  <c r="F49"/>
  <c r="E47"/>
  <c r="J36"/>
  <c r="J18"/>
  <c r="E18"/>
  <c r="F84"/>
  <c r="F52"/>
  <c r="J17"/>
  <c r="J12"/>
  <c r="J81"/>
  <c r="J49"/>
  <c r="E7"/>
  <c r="E77"/>
  <c r="E45"/>
  <c i="1" r="AY53"/>
  <c r="AX53"/>
  <c i="3" r="BI330"/>
  <c r="BH330"/>
  <c r="BG330"/>
  <c r="BF330"/>
  <c r="T330"/>
  <c r="T329"/>
  <c r="T328"/>
  <c r="R330"/>
  <c r="R329"/>
  <c r="R328"/>
  <c r="P330"/>
  <c r="P329"/>
  <c r="P328"/>
  <c r="BK330"/>
  <c r="BK329"/>
  <c r="J329"/>
  <c r="BK328"/>
  <c r="J328"/>
  <c r="J330"/>
  <c r="BE330"/>
  <c r="J69"/>
  <c r="J68"/>
  <c r="BI326"/>
  <c r="BH326"/>
  <c r="BG326"/>
  <c r="BF326"/>
  <c r="T326"/>
  <c r="R326"/>
  <c r="P326"/>
  <c r="BK326"/>
  <c r="J326"/>
  <c r="BE326"/>
  <c r="BI319"/>
  <c r="BH319"/>
  <c r="BG319"/>
  <c r="BF319"/>
  <c r="T319"/>
  <c r="T318"/>
  <c r="R319"/>
  <c r="R318"/>
  <c r="P319"/>
  <c r="P318"/>
  <c r="BK319"/>
  <c r="BK318"/>
  <c r="J318"/>
  <c r="J319"/>
  <c r="BE319"/>
  <c r="J67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4"/>
  <c r="BH284"/>
  <c r="BG284"/>
  <c r="BF284"/>
  <c r="T284"/>
  <c r="T283"/>
  <c r="R284"/>
  <c r="R283"/>
  <c r="P284"/>
  <c r="P283"/>
  <c r="BK284"/>
  <c r="BK283"/>
  <c r="J283"/>
  <c r="J284"/>
  <c r="BE284"/>
  <c r="J66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62"/>
  <c r="BH262"/>
  <c r="BG262"/>
  <c r="BF262"/>
  <c r="T262"/>
  <c r="R262"/>
  <c r="P262"/>
  <c r="BK262"/>
  <c r="J262"/>
  <c r="BE262"/>
  <c r="BI261"/>
  <c r="BH261"/>
  <c r="BG261"/>
  <c r="BF261"/>
  <c r="T261"/>
  <c r="T260"/>
  <c r="R261"/>
  <c r="R260"/>
  <c r="P261"/>
  <c r="P260"/>
  <c r="BK261"/>
  <c r="BK260"/>
  <c r="J260"/>
  <c r="J261"/>
  <c r="BE261"/>
  <c r="J65"/>
  <c r="BI259"/>
  <c r="BH259"/>
  <c r="BG259"/>
  <c r="BF259"/>
  <c r="T259"/>
  <c r="R259"/>
  <c r="P259"/>
  <c r="BK259"/>
  <c r="J259"/>
  <c r="BE259"/>
  <c r="BI254"/>
  <c r="BH254"/>
  <c r="BG254"/>
  <c r="BF254"/>
  <c r="T254"/>
  <c r="T253"/>
  <c r="R254"/>
  <c r="R253"/>
  <c r="P254"/>
  <c r="P253"/>
  <c r="BK254"/>
  <c r="BK253"/>
  <c r="J253"/>
  <c r="J254"/>
  <c r="BE254"/>
  <c r="J6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5"/>
  <c r="BH245"/>
  <c r="BG245"/>
  <c r="BF245"/>
  <c r="T245"/>
  <c r="R245"/>
  <c r="P245"/>
  <c r="BK245"/>
  <c r="J245"/>
  <c r="BE245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2"/>
  <c r="BH232"/>
  <c r="BG232"/>
  <c r="BF232"/>
  <c r="T232"/>
  <c r="R232"/>
  <c r="P232"/>
  <c r="BK232"/>
  <c r="J232"/>
  <c r="BE232"/>
  <c r="BI226"/>
  <c r="BH226"/>
  <c r="BG226"/>
  <c r="BF226"/>
  <c r="T226"/>
  <c r="R226"/>
  <c r="P226"/>
  <c r="BK226"/>
  <c r="J226"/>
  <c r="BE226"/>
  <c r="BI221"/>
  <c r="BH221"/>
  <c r="BG221"/>
  <c r="BF221"/>
  <c r="T221"/>
  <c r="T220"/>
  <c r="T219"/>
  <c r="R221"/>
  <c r="R220"/>
  <c r="R219"/>
  <c r="P221"/>
  <c r="P220"/>
  <c r="P219"/>
  <c r="BK221"/>
  <c r="BK220"/>
  <c r="J220"/>
  <c r="BK219"/>
  <c r="J219"/>
  <c r="J221"/>
  <c r="BE221"/>
  <c r="J63"/>
  <c r="J62"/>
  <c r="BI218"/>
  <c r="BH218"/>
  <c r="BG218"/>
  <c r="BF218"/>
  <c r="T218"/>
  <c r="T217"/>
  <c r="R218"/>
  <c r="R217"/>
  <c r="P218"/>
  <c r="P217"/>
  <c r="BK218"/>
  <c r="BK217"/>
  <c r="J217"/>
  <c r="J218"/>
  <c r="BE218"/>
  <c r="J61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2"/>
  <c r="BH212"/>
  <c r="BG212"/>
  <c r="BF212"/>
  <c r="T212"/>
  <c r="T211"/>
  <c r="R212"/>
  <c r="R211"/>
  <c r="P212"/>
  <c r="P211"/>
  <c r="BK212"/>
  <c r="BK211"/>
  <c r="J211"/>
  <c r="J212"/>
  <c r="BE212"/>
  <c r="J60"/>
  <c r="BI205"/>
  <c r="BH205"/>
  <c r="BG205"/>
  <c r="BF205"/>
  <c r="T205"/>
  <c r="R205"/>
  <c r="P205"/>
  <c r="BK205"/>
  <c r="J205"/>
  <c r="BE205"/>
  <c r="BI195"/>
  <c r="BH195"/>
  <c r="BG195"/>
  <c r="BF195"/>
  <c r="T195"/>
  <c r="R195"/>
  <c r="P195"/>
  <c r="BK195"/>
  <c r="J195"/>
  <c r="BE195"/>
  <c r="BI185"/>
  <c r="BH185"/>
  <c r="BG185"/>
  <c r="BF185"/>
  <c r="T185"/>
  <c r="R185"/>
  <c r="P185"/>
  <c r="BK185"/>
  <c r="J185"/>
  <c r="BE185"/>
  <c r="BI180"/>
  <c r="BH180"/>
  <c r="BG180"/>
  <c r="BF180"/>
  <c r="T180"/>
  <c r="T179"/>
  <c r="R180"/>
  <c r="R179"/>
  <c r="P180"/>
  <c r="P179"/>
  <c r="BK180"/>
  <c r="BK179"/>
  <c r="J179"/>
  <c r="J180"/>
  <c r="BE180"/>
  <c r="J59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2"/>
  <c r="F34"/>
  <c i="1" r="BD53"/>
  <c i="3" r="BH92"/>
  <c r="F33"/>
  <c i="1" r="BC53"/>
  <c i="3" r="BG92"/>
  <c r="F32"/>
  <c i="1" r="BB53"/>
  <c i="3" r="BF92"/>
  <c r="J31"/>
  <c i="1" r="AW53"/>
  <c i="3" r="F31"/>
  <c i="1" r="BA53"/>
  <c i="3" r="T92"/>
  <c r="T91"/>
  <c r="T90"/>
  <c r="T89"/>
  <c r="R92"/>
  <c r="R91"/>
  <c r="R90"/>
  <c r="R89"/>
  <c r="P92"/>
  <c r="P91"/>
  <c r="P90"/>
  <c r="P89"/>
  <c i="1" r="AU53"/>
  <c i="3" r="BK92"/>
  <c r="BK91"/>
  <c r="J91"/>
  <c r="BK90"/>
  <c r="J90"/>
  <c r="BK89"/>
  <c r="J89"/>
  <c r="J56"/>
  <c r="J27"/>
  <c i="1" r="AG53"/>
  <c i="3" r="J92"/>
  <c r="BE92"/>
  <c r="J30"/>
  <c i="1" r="AV53"/>
  <c i="3" r="F30"/>
  <c i="1" r="AZ53"/>
  <c i="3" r="J58"/>
  <c r="J57"/>
  <c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AY52"/>
  <c r="AX52"/>
  <c i="2" r="BI478"/>
  <c r="BH478"/>
  <c r="BG478"/>
  <c r="BF478"/>
  <c r="T478"/>
  <c r="T477"/>
  <c r="T476"/>
  <c r="R478"/>
  <c r="R477"/>
  <c r="R476"/>
  <c r="P478"/>
  <c r="P477"/>
  <c r="P476"/>
  <c r="BK478"/>
  <c r="BK477"/>
  <c r="J477"/>
  <c r="BK476"/>
  <c r="J476"/>
  <c r="J478"/>
  <c r="BE478"/>
  <c r="J73"/>
  <c r="J72"/>
  <c r="BI473"/>
  <c r="BH473"/>
  <c r="BG473"/>
  <c r="BF473"/>
  <c r="T473"/>
  <c r="R473"/>
  <c r="P473"/>
  <c r="BK473"/>
  <c r="J473"/>
  <c r="BE473"/>
  <c r="BI467"/>
  <c r="BH467"/>
  <c r="BG467"/>
  <c r="BF467"/>
  <c r="T467"/>
  <c r="R467"/>
  <c r="P467"/>
  <c r="BK467"/>
  <c r="J467"/>
  <c r="BE467"/>
  <c r="BI464"/>
  <c r="BH464"/>
  <c r="BG464"/>
  <c r="BF464"/>
  <c r="T464"/>
  <c r="R464"/>
  <c r="P464"/>
  <c r="BK464"/>
  <c r="J464"/>
  <c r="BE464"/>
  <c r="BI458"/>
  <c r="BH458"/>
  <c r="BG458"/>
  <c r="BF458"/>
  <c r="T458"/>
  <c r="T457"/>
  <c r="R458"/>
  <c r="R457"/>
  <c r="P458"/>
  <c r="P457"/>
  <c r="BK458"/>
  <c r="BK457"/>
  <c r="J457"/>
  <c r="J458"/>
  <c r="BE458"/>
  <c r="J71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2"/>
  <c r="BH452"/>
  <c r="BG452"/>
  <c r="BF452"/>
  <c r="T452"/>
  <c r="R452"/>
  <c r="P452"/>
  <c r="BK452"/>
  <c r="J452"/>
  <c r="BE452"/>
  <c r="BI449"/>
  <c r="BH449"/>
  <c r="BG449"/>
  <c r="BF449"/>
  <c r="T449"/>
  <c r="R449"/>
  <c r="P449"/>
  <c r="BK449"/>
  <c r="J449"/>
  <c r="BE449"/>
  <c r="BI447"/>
  <c r="BH447"/>
  <c r="BG447"/>
  <c r="BF447"/>
  <c r="T447"/>
  <c r="R447"/>
  <c r="P447"/>
  <c r="BK447"/>
  <c r="J447"/>
  <c r="BE447"/>
  <c r="BI435"/>
  <c r="BH435"/>
  <c r="BG435"/>
  <c r="BF435"/>
  <c r="T435"/>
  <c r="T434"/>
  <c r="R435"/>
  <c r="R434"/>
  <c r="P435"/>
  <c r="P434"/>
  <c r="BK435"/>
  <c r="BK434"/>
  <c r="J434"/>
  <c r="J435"/>
  <c r="BE435"/>
  <c r="J70"/>
  <c r="BI433"/>
  <c r="BH433"/>
  <c r="BG433"/>
  <c r="BF433"/>
  <c r="T433"/>
  <c r="R433"/>
  <c r="P433"/>
  <c r="BK433"/>
  <c r="J433"/>
  <c r="BE433"/>
  <c r="BI431"/>
  <c r="BH431"/>
  <c r="BG431"/>
  <c r="BF431"/>
  <c r="T431"/>
  <c r="R431"/>
  <c r="P431"/>
  <c r="BK431"/>
  <c r="J431"/>
  <c r="BE431"/>
  <c r="BI429"/>
  <c r="BH429"/>
  <c r="BG429"/>
  <c r="BF429"/>
  <c r="T429"/>
  <c r="R429"/>
  <c r="P429"/>
  <c r="BK429"/>
  <c r="J429"/>
  <c r="BE429"/>
  <c r="BI428"/>
  <c r="BH428"/>
  <c r="BG428"/>
  <c r="BF428"/>
  <c r="T428"/>
  <c r="R428"/>
  <c r="P428"/>
  <c r="BK428"/>
  <c r="J428"/>
  <c r="BE428"/>
  <c r="BI427"/>
  <c r="BH427"/>
  <c r="BG427"/>
  <c r="BF427"/>
  <c r="T427"/>
  <c r="R427"/>
  <c r="P427"/>
  <c r="BK427"/>
  <c r="J427"/>
  <c r="BE427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2"/>
  <c r="BH422"/>
  <c r="BG422"/>
  <c r="BF422"/>
  <c r="T422"/>
  <c r="R422"/>
  <c r="P422"/>
  <c r="BK422"/>
  <c r="J422"/>
  <c r="BE422"/>
  <c r="BI421"/>
  <c r="BH421"/>
  <c r="BG421"/>
  <c r="BF421"/>
  <c r="T421"/>
  <c r="R421"/>
  <c r="P421"/>
  <c r="BK421"/>
  <c r="J421"/>
  <c r="BE421"/>
  <c r="BI420"/>
  <c r="BH420"/>
  <c r="BG420"/>
  <c r="BF420"/>
  <c r="T420"/>
  <c r="R420"/>
  <c r="P420"/>
  <c r="BK420"/>
  <c r="J420"/>
  <c r="BE420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398"/>
  <c r="BH398"/>
  <c r="BG398"/>
  <c r="BF398"/>
  <c r="T398"/>
  <c r="T397"/>
  <c r="R398"/>
  <c r="R397"/>
  <c r="P398"/>
  <c r="P397"/>
  <c r="BK398"/>
  <c r="BK397"/>
  <c r="J397"/>
  <c r="J398"/>
  <c r="BE398"/>
  <c r="J69"/>
  <c r="BI396"/>
  <c r="BH396"/>
  <c r="BG396"/>
  <c r="BF396"/>
  <c r="T396"/>
  <c r="R396"/>
  <c r="P396"/>
  <c r="BK396"/>
  <c r="J396"/>
  <c r="BE396"/>
  <c r="BI394"/>
  <c r="BH394"/>
  <c r="BG394"/>
  <c r="BF394"/>
  <c r="T394"/>
  <c r="R394"/>
  <c r="P394"/>
  <c r="BK394"/>
  <c r="J394"/>
  <c r="BE394"/>
  <c r="BI392"/>
  <c r="BH392"/>
  <c r="BG392"/>
  <c r="BF392"/>
  <c r="T392"/>
  <c r="R392"/>
  <c r="P392"/>
  <c r="BK392"/>
  <c r="J392"/>
  <c r="BE392"/>
  <c r="BI377"/>
  <c r="BH377"/>
  <c r="BG377"/>
  <c r="BF377"/>
  <c r="T377"/>
  <c r="R377"/>
  <c r="P377"/>
  <c r="BK377"/>
  <c r="J377"/>
  <c r="BE377"/>
  <c r="BI376"/>
  <c r="BH376"/>
  <c r="BG376"/>
  <c r="BF376"/>
  <c r="T376"/>
  <c r="T375"/>
  <c r="R376"/>
  <c r="R375"/>
  <c r="P376"/>
  <c r="P375"/>
  <c r="BK376"/>
  <c r="BK375"/>
  <c r="J375"/>
  <c r="J376"/>
  <c r="BE376"/>
  <c r="J68"/>
  <c r="BI374"/>
  <c r="BH374"/>
  <c r="BG374"/>
  <c r="BF374"/>
  <c r="T374"/>
  <c r="R374"/>
  <c r="P374"/>
  <c r="BK374"/>
  <c r="J374"/>
  <c r="BE374"/>
  <c r="BI368"/>
  <c r="BH368"/>
  <c r="BG368"/>
  <c r="BF368"/>
  <c r="T368"/>
  <c r="T367"/>
  <c r="R368"/>
  <c r="R367"/>
  <c r="P368"/>
  <c r="P367"/>
  <c r="BK368"/>
  <c r="BK367"/>
  <c r="J367"/>
  <c r="J368"/>
  <c r="BE368"/>
  <c r="J67"/>
  <c r="BI366"/>
  <c r="BH366"/>
  <c r="BG366"/>
  <c r="BF366"/>
  <c r="T366"/>
  <c r="T365"/>
  <c r="R366"/>
  <c r="R365"/>
  <c r="P366"/>
  <c r="P365"/>
  <c r="BK366"/>
  <c r="BK365"/>
  <c r="J365"/>
  <c r="J366"/>
  <c r="BE366"/>
  <c r="J66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09"/>
  <c r="BH309"/>
  <c r="BG309"/>
  <c r="BF309"/>
  <c r="T309"/>
  <c r="T308"/>
  <c r="R309"/>
  <c r="R308"/>
  <c r="P309"/>
  <c r="P308"/>
  <c r="BK309"/>
  <c r="BK308"/>
  <c r="J308"/>
  <c r="J309"/>
  <c r="BE309"/>
  <c r="J65"/>
  <c r="BI307"/>
  <c r="BH307"/>
  <c r="BG307"/>
  <c r="BF307"/>
  <c r="T307"/>
  <c r="R307"/>
  <c r="P307"/>
  <c r="BK307"/>
  <c r="J307"/>
  <c r="BE307"/>
  <c r="BI304"/>
  <c r="BH304"/>
  <c r="BG304"/>
  <c r="BF304"/>
  <c r="T304"/>
  <c r="T303"/>
  <c r="T302"/>
  <c r="R304"/>
  <c r="R303"/>
  <c r="R302"/>
  <c r="P304"/>
  <c r="P303"/>
  <c r="P302"/>
  <c r="BK304"/>
  <c r="BK303"/>
  <c r="J303"/>
  <c r="BK302"/>
  <c r="J302"/>
  <c r="J304"/>
  <c r="BE304"/>
  <c r="J64"/>
  <c r="J63"/>
  <c r="BI301"/>
  <c r="BH301"/>
  <c r="BG301"/>
  <c r="BF301"/>
  <c r="T301"/>
  <c r="T300"/>
  <c r="R301"/>
  <c r="R300"/>
  <c r="P301"/>
  <c r="P300"/>
  <c r="BK301"/>
  <c r="BK300"/>
  <c r="J300"/>
  <c r="J301"/>
  <c r="BE301"/>
  <c r="J62"/>
  <c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6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79"/>
  <c r="BH279"/>
  <c r="BG279"/>
  <c r="BF279"/>
  <c r="T279"/>
  <c r="R279"/>
  <c r="P279"/>
  <c r="BK279"/>
  <c r="J279"/>
  <c r="BE279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59"/>
  <c r="BH259"/>
  <c r="BG259"/>
  <c r="BF259"/>
  <c r="T259"/>
  <c r="R259"/>
  <c r="P259"/>
  <c r="BK259"/>
  <c r="J259"/>
  <c r="BE259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38"/>
  <c r="BH238"/>
  <c r="BG238"/>
  <c r="BF238"/>
  <c r="T238"/>
  <c r="R238"/>
  <c r="P238"/>
  <c r="BK238"/>
  <c r="J238"/>
  <c r="BE238"/>
  <c r="BI237"/>
  <c r="BH237"/>
  <c r="BG237"/>
  <c r="BF237"/>
  <c r="T237"/>
  <c r="T236"/>
  <c r="R237"/>
  <c r="R236"/>
  <c r="P237"/>
  <c r="P236"/>
  <c r="BK237"/>
  <c r="BK236"/>
  <c r="J236"/>
  <c r="J237"/>
  <c r="BE237"/>
  <c r="J60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48"/>
  <c r="BH148"/>
  <c r="BG148"/>
  <c r="BF148"/>
  <c r="T148"/>
  <c r="R148"/>
  <c r="P148"/>
  <c r="BK148"/>
  <c r="J148"/>
  <c r="BE14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9"/>
  <c r="BH109"/>
  <c r="BG109"/>
  <c r="BF109"/>
  <c r="T109"/>
  <c r="T108"/>
  <c r="R109"/>
  <c r="R108"/>
  <c r="P109"/>
  <c r="P108"/>
  <c r="BK109"/>
  <c r="BK108"/>
  <c r="J108"/>
  <c r="J109"/>
  <c r="BE109"/>
  <c r="J59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96"/>
  <c r="F34"/>
  <c i="1" r="BD52"/>
  <c i="2" r="BH96"/>
  <c r="F33"/>
  <c i="1" r="BC52"/>
  <c i="2" r="BG96"/>
  <c r="F32"/>
  <c i="1" r="BB52"/>
  <c i="2" r="BF96"/>
  <c r="J31"/>
  <c i="1" r="AW52"/>
  <c i="2" r="F31"/>
  <c i="1" r="BA52"/>
  <c i="2" r="T96"/>
  <c r="T95"/>
  <c r="T94"/>
  <c r="T93"/>
  <c r="R96"/>
  <c r="R95"/>
  <c r="R94"/>
  <c r="R93"/>
  <c r="P96"/>
  <c r="P95"/>
  <c r="P94"/>
  <c r="P93"/>
  <c i="1" r="AU52"/>
  <c i="2" r="BK96"/>
  <c r="BK95"/>
  <c r="J95"/>
  <c r="BK94"/>
  <c r="J94"/>
  <c r="BK93"/>
  <c r="J93"/>
  <c r="J56"/>
  <c r="J27"/>
  <c i="1" r="AG52"/>
  <c i="2" r="J96"/>
  <c r="BE96"/>
  <c r="J30"/>
  <c i="1" r="AV52"/>
  <c i="2" r="F30"/>
  <c i="1" r="AZ52"/>
  <c i="2" r="J58"/>
  <c r="J57"/>
  <c r="J89"/>
  <c r="F89"/>
  <c r="F87"/>
  <c r="E85"/>
  <c r="J51"/>
  <c r="F51"/>
  <c r="F49"/>
  <c r="E47"/>
  <c r="J36"/>
  <c r="J18"/>
  <c r="E18"/>
  <c r="F90"/>
  <c r="F52"/>
  <c r="J17"/>
  <c r="J12"/>
  <c r="J87"/>
  <c r="J49"/>
  <c r="E7"/>
  <c r="E83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<sst xmlns="http://schemas.openxmlformats.org/spreadsheetml/2006/main">
  <si>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</si>
  <si>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</si>
  <si>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</si>
  <si>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</si>
  <si>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</si>
  <si>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</si>
  <si>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</si>
  <si>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{a02c6436-b990-46cf-9440-a8ccdd162037}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</si>
  <si>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</si>
  <si>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</si>
  <si>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</si>
  <si>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</si>
  <si>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</si>
  <si>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</si>
  <si>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</si>
  <si>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</si>
  <si>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0316F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</si>
  <si>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</si>
  <si>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</si>
  <si>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Kulturní dům s restaurací a penzionem Štěpánov nad Svratkou</t>
  </si>
  <si>
    <t>0,1</t>
  </si>
  <si>
    <t>KSO:</t>
  </si>
  <si>
    <t/>
  </si>
  <si>
    <t>CC-CZ:</t>
  </si>
  <si>
    <t>1</t>
  </si>
  <si>
    <t>Místo:</t>
  </si>
  <si>
    <t>Štěpánov nad Svratkou</t>
  </si>
  <si>
    <t>Datum:</t>
  </si>
  <si>
    <t>8.6.2017</t>
  </si>
  <si>
    <t>10</t>
  </si>
  <si>
    <t>100</t>
  </si>
  <si>
    <t>Zadavatel:</t>
  </si>
  <si>
    <t>IČ:</t>
  </si>
  <si>
    <t>Městys Štěpánov nad Svratkou čp. 23, Štěpánov n. S</t>
  </si>
  <si>
    <t>DIČ:</t>
  </si>
  <si>
    <t>Uchazeč:</t>
  </si>
  <si>
    <t>Vyplň údaj</t>
  </si>
  <si>
    <t>Projektant:</t>
  </si>
  <si>
    <t>46225749</t>
  </si>
  <si>
    <t>Ing. Táborský, Brněnská 34, ZR</t>
  </si>
  <si>
    <t>CZ5505082726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</si>
  <si>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</si>
  <si>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</si>
  <si>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</si>
  <si>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</si>
  <si>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</si>
  <si>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</si>
  <si>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</si>
  <si>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</si>
  <si>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</si>
  <si>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</si>
  <si>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</si>
  <si>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</si>
  <si>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</si>
  <si>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</si>
  <si>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</si>
  <si>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</si>
  <si>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</si>
  <si>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</si>
  <si>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</si>
  <si>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</si>
  <si>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</si>
  <si>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</si>
  <si>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</si>
  <si>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</si>
  <si>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</si>
  <si>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</si>
  <si>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</si>
  <si>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</si>
  <si>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</si>
  <si>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</si>
  <si>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</si>
  <si>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</si>
  <si>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</si>
  <si>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</si>
  <si>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</si>
  <si>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</si>
  <si>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</si>
  <si>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</si>
  <si>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</si>
  <si>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</si>
  <si>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</si>
  <si>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</si>
  <si>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- 01 Kulturní dům</t>
  </si>
  <si>
    <t>STA</t>
  </si>
  <si>
    <t>{0de0d0b5-acf6-4636-bc38-55e07c83c734}</t>
  </si>
  <si>
    <t>2</t>
  </si>
  <si>
    <t>02</t>
  </si>
  <si>
    <t>SO - 02 Restaurace a penzion</t>
  </si>
  <si>
    <t>{4d791d2c-9ac6-41a1-8fdc-86d77701c8fe}</t>
  </si>
  <si>
    <t>03</t>
  </si>
  <si>
    <t>SO - 03 Zastřešení šatny a vstupu do kulturního domu</t>
  </si>
  <si>
    <t>{b0f57b93-11ef-4867-88d1-b6e237a24097}</t>
  </si>
  <si>
    <t>04</t>
  </si>
  <si>
    <t>Vedlejší a ostatní náklady</t>
  </si>
  <si>
    <t>{5565dd96-fe1f-416b-9060-0fc648369880}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</si>
  <si>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</si>
  <si>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</si>
  <si>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</si>
  <si>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</si>
  <si>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</si>
  <si>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</si>
  <si>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</si>
  <si>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- 01 Kulturní dům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</si>
  <si>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</si>
  <si>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</si>
  <si>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</si>
  <si>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</si>
  <si>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</si>
  <si>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</si>
  <si>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</si>
  <si>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</si>
  <si>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</si>
  <si>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</si>
  <si>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</si>
  <si>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</si>
  <si>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</si>
  <si>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</si>
  <si>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</si>
  <si>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</si>
  <si>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</si>
  <si>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</si>
  <si>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775 - Podlahy skládané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</si>
  <si>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</si>
  <si>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</si>
  <si>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</si>
  <si>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</si>
  <si>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</si>
  <si>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</si>
  <si>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</si>
  <si>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</si>
  <si>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</si>
  <si>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</si>
  <si>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</si>
  <si>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</si>
  <si>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</si>
  <si>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</si>
  <si>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</si>
  <si>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</si>
  <si>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</si>
  <si>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</si>
  <si>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</si>
  <si>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</si>
  <si>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</si>
  <si>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</si>
  <si>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</si>
  <si>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311238218</t>
  </si>
  <si>
    <t>Zdivo nosné vnější tl 440 mm pevnosti P 10 na MC</t>
  </si>
  <si>
    <t>m2</t>
  </si>
  <si>
    <t>CS ÚRS 2015 02</t>
  </si>
  <si>
    <t>4</t>
  </si>
  <si>
    <t>-1203382913</t>
  </si>
  <si>
    <t>VV</t>
  </si>
  <si>
    <t xml:space="preserve">"Zazdívka pro nová okna do sálu JZ   </t>
  </si>
  <si>
    <t xml:space="preserve">1,528*1,5*5   </t>
  </si>
  <si>
    <t>"Zazdívka přístacby sklepa</t>
  </si>
  <si>
    <t>0,45*2*2,2</t>
  </si>
  <si>
    <t>-0,45*0,6*0,9</t>
  </si>
  <si>
    <t>Součet</t>
  </si>
  <si>
    <t>317168134</t>
  </si>
  <si>
    <t>Překlad keramický vysoký v 23,8 cm dl 200 cm</t>
  </si>
  <si>
    <t>kus</t>
  </si>
  <si>
    <t>-724265109</t>
  </si>
  <si>
    <t>5*5</t>
  </si>
  <si>
    <t>317998113</t>
  </si>
  <si>
    <t>Tepelná izolace mezi překlady v 24 cm z polystyrénu tl 80 mm</t>
  </si>
  <si>
    <t>m</t>
  </si>
  <si>
    <t>-903176975</t>
  </si>
  <si>
    <t xml:space="preserve">"Izolace překladů nad novými okny JZ   </t>
  </si>
  <si>
    <t>2*5</t>
  </si>
  <si>
    <t>6</t>
  </si>
  <si>
    <t>Úpravy povrchů, podlahy a osazování výplní</t>
  </si>
  <si>
    <t>611131101</t>
  </si>
  <si>
    <t>Cementový postřik vnitřních stropů nanášený celoplošně ručně</t>
  </si>
  <si>
    <t>-286648934</t>
  </si>
  <si>
    <t>"Zateplení stropu pod 1. NP:</t>
  </si>
  <si>
    <t>16,4+15,6+32,1+11,8+44,2+14,6+3,5+3,9+33+22,8</t>
  </si>
  <si>
    <t>5</t>
  </si>
  <si>
    <t>611142001</t>
  </si>
  <si>
    <t>Potažení vnitřních stropů sklovláknitým pletivem vtlačeným do tenkovrstvé hmoty</t>
  </si>
  <si>
    <t>-1174408575</t>
  </si>
  <si>
    <t>611311131</t>
  </si>
  <si>
    <t>Potažení vnitřních rovných stropů vápenným štukem tloušťky do 3 mm</t>
  </si>
  <si>
    <t>1164589723</t>
  </si>
  <si>
    <t>7</t>
  </si>
  <si>
    <t>612321141</t>
  </si>
  <si>
    <t>Vápenocementová omítka štuková dvouvrstvá vnitřních stěn nanášená ručně</t>
  </si>
  <si>
    <t>-803776759</t>
  </si>
  <si>
    <t>"omítka nového zdiva nad okny JZ</t>
  </si>
  <si>
    <t>1,8*1,8*5</t>
  </si>
  <si>
    <t>"omítka rušeného sklepa</t>
  </si>
  <si>
    <t>2*2,2</t>
  </si>
  <si>
    <t>8</t>
  </si>
  <si>
    <t>619991021</t>
  </si>
  <si>
    <t>Oblepení rámů a keramických soklů lepící páskou</t>
  </si>
  <si>
    <t>-784713331</t>
  </si>
  <si>
    <t>(17+59,4+5,39+7)*2</t>
  </si>
  <si>
    <t>9</t>
  </si>
  <si>
    <t>619995001</t>
  </si>
  <si>
    <t>Začištění omítek kolem oken, dveří, podlah nebo obkladů</t>
  </si>
  <si>
    <t>2103648831</t>
  </si>
  <si>
    <t>"Pohled severovýchodní</t>
  </si>
  <si>
    <t>(0,6*4+1,2*2)</t>
  </si>
  <si>
    <t>(1*2+1,8)</t>
  </si>
  <si>
    <t>"Pohled jihozápadní</t>
  </si>
  <si>
    <t>((1,4*2+1,3)*4)</t>
  </si>
  <si>
    <t>(1,4*2+1,5)</t>
  </si>
  <si>
    <t>((0,6+0,9*2)*2)</t>
  </si>
  <si>
    <t>"Vstup</t>
  </si>
  <si>
    <t>((1,5+1,1*2)*2)</t>
  </si>
  <si>
    <t>((1,5+2,15*2)*8)</t>
  </si>
  <si>
    <t>((1,4+1,5*2)*2)</t>
  </si>
  <si>
    <t>((1,5+2,15*2)*5)</t>
  </si>
  <si>
    <t>"Pohled jihovýchodní</t>
  </si>
  <si>
    <t>"Dveře</t>
  </si>
  <si>
    <t>((0,9+2*2)*3)</t>
  </si>
  <si>
    <t>(1,4+2,1*2)</t>
  </si>
  <si>
    <t>(1,45+2,8*2)</t>
  </si>
  <si>
    <t>622131101</t>
  </si>
  <si>
    <t>Cementový postřik vnějších stěn nanášený celoplošně ručně</t>
  </si>
  <si>
    <t>-320440179</t>
  </si>
  <si>
    <t>1,9*34+23*4,3+11*3,4</t>
  </si>
  <si>
    <t>-1,5*2,2*8</t>
  </si>
  <si>
    <t>-0,9*2</t>
  </si>
  <si>
    <t>8,4*12+6,3*5</t>
  </si>
  <si>
    <t>-1,5*2,2*5</t>
  </si>
  <si>
    <t>"Pohled severozápadní</t>
  </si>
  <si>
    <t>7,55*12+22+24,3</t>
  </si>
  <si>
    <t>-0,9*2*2</t>
  </si>
  <si>
    <t>"Pojled jihozápadní</t>
  </si>
  <si>
    <t>89,6+34+33,5</t>
  </si>
  <si>
    <t>-1,4*1,3*2</t>
  </si>
  <si>
    <t>-0,6*0,9*2</t>
  </si>
  <si>
    <t>3,25*12,1</t>
  </si>
  <si>
    <t>-1,5*1,1*2</t>
  </si>
  <si>
    <t>-1,4*2,1</t>
  </si>
  <si>
    <t>11</t>
  </si>
  <si>
    <t>622142001</t>
  </si>
  <si>
    <t>Potažení vnějších stěn sklovláknitým pletivem vtlačeným do tenkovrstvé hmoty</t>
  </si>
  <si>
    <t>-1978425326</t>
  </si>
  <si>
    <t>607,26</t>
  </si>
  <si>
    <t>12</t>
  </si>
  <si>
    <t>622211021</t>
  </si>
  <si>
    <t>Montáž kontaktního zateplení vnějších stěn z polystyrénových desek tl do 120 mm</t>
  </si>
  <si>
    <t>2077206453</t>
  </si>
  <si>
    <t>13</t>
  </si>
  <si>
    <t>M</t>
  </si>
  <si>
    <t>283759390</t>
  </si>
  <si>
    <t>deska fasádní polystyrénová EPS 70 F 1000 x 500 x 120 mm</t>
  </si>
  <si>
    <t>1571316984</t>
  </si>
  <si>
    <t>607,26*1,02 'Přepočtené koeficientem množství</t>
  </si>
  <si>
    <t>14</t>
  </si>
  <si>
    <t>622212001</t>
  </si>
  <si>
    <t>Montáž kontaktního zateplení vnějšího ostění hl. špalety do 200 mm z polystyrenu tl do 40 mm</t>
  </si>
  <si>
    <t>691281791</t>
  </si>
  <si>
    <t>(0,6*4+1,2*2)*0,2</t>
  </si>
  <si>
    <t>(1*2+1,8)*0,2</t>
  </si>
  <si>
    <t>((1,4*2+1,3)*4)*0,2</t>
  </si>
  <si>
    <t>(1,4*2+1,5)*0,2</t>
  </si>
  <si>
    <t>((0,6+0,9*2)*2)*0,2</t>
  </si>
  <si>
    <t>((1,5+1,1*2)*2)*0,2</t>
  </si>
  <si>
    <t>((1,5+2,15*2)*8)*0,2</t>
  </si>
  <si>
    <t>((1,4+1,5*2)*2)*0,2</t>
  </si>
  <si>
    <t>((1,5+2,15*2)*5)*0,2</t>
  </si>
  <si>
    <t>((0,9+2*2)*3)*0,2</t>
  </si>
  <si>
    <t>(1,4+2,1*2)*0,2</t>
  </si>
  <si>
    <t>(1,45+2,8*2)*0,2</t>
  </si>
  <si>
    <t>283759320</t>
  </si>
  <si>
    <t>deska fasádní polystyrénová EPS 70 F 1000 x 500 x 40 mm</t>
  </si>
  <si>
    <t>-207358978</t>
  </si>
  <si>
    <t>36,41*1,02 'Přepočtené koeficientem množství</t>
  </si>
  <si>
    <t>16</t>
  </si>
  <si>
    <t>622252002</t>
  </si>
  <si>
    <t>Montáž ostatních lišt kontaktního zateplení</t>
  </si>
  <si>
    <t>1285622743</t>
  </si>
  <si>
    <t>17</t>
  </si>
  <si>
    <t>590514700</t>
  </si>
  <si>
    <t>lišta rohová Al 22 / 22 mm perforovaná</t>
  </si>
  <si>
    <t>1608528889</t>
  </si>
  <si>
    <t>182,05*1,05 'Přepočtené koeficientem množství</t>
  </si>
  <si>
    <t>18</t>
  </si>
  <si>
    <t>622321101</t>
  </si>
  <si>
    <t>Vápenocementová omítka hrubá jednovrstvá nezatřená vnějších stěn nanášená ručně</t>
  </si>
  <si>
    <t>1699006094</t>
  </si>
  <si>
    <t xml:space="preserve">"omítka nového zdiva nad okny JZ   </t>
  </si>
  <si>
    <t xml:space="preserve">1,8*1,8*5   </t>
  </si>
  <si>
    <t>19</t>
  </si>
  <si>
    <t>622521011</t>
  </si>
  <si>
    <t>Tenkovrstvá silikátová zrnitá omítka tl. 1,5 mm včetně penetrace vnějších stěn</t>
  </si>
  <si>
    <t>-1970812873</t>
  </si>
  <si>
    <t>20</t>
  </si>
  <si>
    <t>632441215</t>
  </si>
  <si>
    <t>Potěr anhydritový samonivelační tl do 50 mm C20 litý</t>
  </si>
  <si>
    <t>-312323278</t>
  </si>
  <si>
    <t>"Sál + přísálí</t>
  </si>
  <si>
    <t>208,7+99,6</t>
  </si>
  <si>
    <t>633811111</t>
  </si>
  <si>
    <t>Broušení nerovností betonových podlah do 2 mm - stržení šlemu</t>
  </si>
  <si>
    <t>-1532104175</t>
  </si>
  <si>
    <t>Ostatní konstrukce a práce, bourání</t>
  </si>
  <si>
    <t>22</t>
  </si>
  <si>
    <t>941211811</t>
  </si>
  <si>
    <t>Demontáž lešení řadového rámového lehkého zatížení do 200 kg/m2 š do 0,9 m v do 10 m</t>
  </si>
  <si>
    <t>1107772404</t>
  </si>
  <si>
    <t>23</t>
  </si>
  <si>
    <t>943111111</t>
  </si>
  <si>
    <t>Montáž lešení prostorového trubkového lehkého bez podlah zatížení do 200 kg/m2 v do 10 m</t>
  </si>
  <si>
    <t>m3</t>
  </si>
  <si>
    <t>1729074229</t>
  </si>
  <si>
    <t>"Jeviště</t>
  </si>
  <si>
    <t>123,2*6,7</t>
  </si>
  <si>
    <t>"Sál</t>
  </si>
  <si>
    <t>208,7*7,7</t>
  </si>
  <si>
    <t>"Přísálí</t>
  </si>
  <si>
    <t>99,6*3,7</t>
  </si>
  <si>
    <t>24</t>
  </si>
  <si>
    <t>943111811</t>
  </si>
  <si>
    <t>Demontáž lešení prostorového trubkového lehkého bez podlah zatížení do 200 kg/m2 v do 10 m</t>
  </si>
  <si>
    <t>-716211043</t>
  </si>
  <si>
    <t>25</t>
  </si>
  <si>
    <t>943211111</t>
  </si>
  <si>
    <t>Montáž lešení prostorového rámového lehkého s podlahami zatížení do 200 kg/m2 v do 10 m</t>
  </si>
  <si>
    <t>1998748021</t>
  </si>
  <si>
    <t>7*20,85+7*22+7*38+7*12</t>
  </si>
  <si>
    <t>26</t>
  </si>
  <si>
    <t>943211211</t>
  </si>
  <si>
    <t>Příplatek k lešení prostorovému rámovému lehkému s podlahami v do 10 m za první a ZKD den použití</t>
  </si>
  <si>
    <t>2013208728</t>
  </si>
  <si>
    <t>"60 dnů</t>
  </si>
  <si>
    <t>649,95*60</t>
  </si>
  <si>
    <t>27</t>
  </si>
  <si>
    <t>952901221</t>
  </si>
  <si>
    <t>Vyčištění budov průmyslových objektů při jakékoliv výšce podlaží</t>
  </si>
  <si>
    <t>-1049059643</t>
  </si>
  <si>
    <t>"Půdorys budovy</t>
  </si>
  <si>
    <t>34*22</t>
  </si>
  <si>
    <t>-5*1*2</t>
  </si>
  <si>
    <t>12,1*8,5</t>
  </si>
  <si>
    <t>5*10,35</t>
  </si>
  <si>
    <t>28</t>
  </si>
  <si>
    <t>962032432</t>
  </si>
  <si>
    <t>Bourání zdiva cihelných z dutých nebo plných cihel pálených i nepálených na MV nebo MVC přes 1 m3</t>
  </si>
  <si>
    <t>351875706</t>
  </si>
  <si>
    <t xml:space="preserve">"Bourání otvorů pro nová okna   </t>
  </si>
  <si>
    <t>1,65*1,5*0,45*5</t>
  </si>
  <si>
    <t>"Bourání přístavby sklepa</t>
  </si>
  <si>
    <t>2*0,45*(3,1+3,1+4,5)</t>
  </si>
  <si>
    <t>29</t>
  </si>
  <si>
    <t>965041341</t>
  </si>
  <si>
    <t>Bourání podkladů pod dlažby nebo mazanin škvárobetonových tl do 100 mm pl přes 4 m2</t>
  </si>
  <si>
    <t>1635637187</t>
  </si>
  <si>
    <t>(208,7+99,6)*0,05</t>
  </si>
  <si>
    <t>30</t>
  </si>
  <si>
    <t>968062245</t>
  </si>
  <si>
    <t>Vybourání dřevěných rámů oken jednoduchých včetně křídel pl do 2 m2</t>
  </si>
  <si>
    <t>-1687164110</t>
  </si>
  <si>
    <t>0,6*1,2*2</t>
  </si>
  <si>
    <t>1,8*1</t>
  </si>
  <si>
    <t>1,4*1,3*4</t>
  </si>
  <si>
    <t>1,4*1,5</t>
  </si>
  <si>
    <t>0,6*0,9*2</t>
  </si>
  <si>
    <t>1,5*1,1*2</t>
  </si>
  <si>
    <t>31</t>
  </si>
  <si>
    <t>968062246</t>
  </si>
  <si>
    <t>Vybourání dřevěných rámů oken jednoduchých včetně křídel pl do 4 m2</t>
  </si>
  <si>
    <t>-1619624060</t>
  </si>
  <si>
    <t>1,5*2,2*8</t>
  </si>
  <si>
    <t>1,5*2,2*5</t>
  </si>
  <si>
    <t>32</t>
  </si>
  <si>
    <t>968072455</t>
  </si>
  <si>
    <t>Vybourání kovových dveřních zárubní pl do 2 m2</t>
  </si>
  <si>
    <t>-1151501427</t>
  </si>
  <si>
    <t>0,9*1,97*3</t>
  </si>
  <si>
    <t>33</t>
  </si>
  <si>
    <t>968072456</t>
  </si>
  <si>
    <t>Vybourání kovových dveřních zárubní pl přes 2 m2</t>
  </si>
  <si>
    <t>466717712</t>
  </si>
  <si>
    <t>1,45*2,8</t>
  </si>
  <si>
    <t>1,4*2,1</t>
  </si>
  <si>
    <t>997</t>
  </si>
  <si>
    <t>Přesun sutě</t>
  </si>
  <si>
    <t>34</t>
  </si>
  <si>
    <t>997006512</t>
  </si>
  <si>
    <t>Vodorovné doprava suti s naložením a složením na skládku do 1 km</t>
  </si>
  <si>
    <t>t</t>
  </si>
  <si>
    <t>-1847800655</t>
  </si>
  <si>
    <t>35</t>
  </si>
  <si>
    <t>997006519</t>
  </si>
  <si>
    <t>Příplatek k vodorovnému přemístění suti na skládku ZKD 1 km přes 1 km</t>
  </si>
  <si>
    <t>1960906831</t>
  </si>
  <si>
    <t>53,633*16 'Přepočtené koeficientem množství</t>
  </si>
  <si>
    <t>36</t>
  </si>
  <si>
    <t>997013801</t>
  </si>
  <si>
    <t>Poplatek za uložení stavebního betonového odpadu na skládce (skládkovné)</t>
  </si>
  <si>
    <t>1485739401</t>
  </si>
  <si>
    <t>37</t>
  </si>
  <si>
    <t>997013814</t>
  </si>
  <si>
    <t>Poplatek za uložení stavebního odpadu z izolačních hmot na skládce (skládkovné)</t>
  </si>
  <si>
    <t>291140188</t>
  </si>
  <si>
    <t>38</t>
  </si>
  <si>
    <t>997221111</t>
  </si>
  <si>
    <t>Vodorovná doprava suti ze sypkých materiálů nošením do 50 m</t>
  </si>
  <si>
    <t>-1085068489</t>
  </si>
  <si>
    <t>998</t>
  </si>
  <si>
    <t>Přesun hmot</t>
  </si>
  <si>
    <t>39</t>
  </si>
  <si>
    <t>998011002</t>
  </si>
  <si>
    <t>Přesun hmot pro budovy zděné v do 12 m</t>
  </si>
  <si>
    <t>443276102</t>
  </si>
  <si>
    <t>PSV</t>
  </si>
  <si>
    <t>Práce a dodávky PSV</t>
  </si>
  <si>
    <t>711</t>
  </si>
  <si>
    <t>Izolace proti vodě, vlhkosti a plynům</t>
  </si>
  <si>
    <t>40</t>
  </si>
  <si>
    <t>711161341</t>
  </si>
  <si>
    <t>Izolace proti zemní vlhkosti foliemi nopovými podlah tl. 0,6 mm šířky 2 m</t>
  </si>
  <si>
    <t>387218352</t>
  </si>
  <si>
    <t>41</t>
  </si>
  <si>
    <t>998711202</t>
  </si>
  <si>
    <t>Přesun hmot procentní pro izolace proti vodě, vlhkosti a plynům v objektech v do 12 m</t>
  </si>
  <si>
    <t>%</t>
  </si>
  <si>
    <t>-63482951</t>
  </si>
  <si>
    <t>713</t>
  </si>
  <si>
    <t>Izolace tepelné</t>
  </si>
  <si>
    <t>42</t>
  </si>
  <si>
    <t>713111111</t>
  </si>
  <si>
    <t>Montáž izolace tepelné vrchem stropů volně kladenými rohožemi, pásy, dílci, deskami</t>
  </si>
  <si>
    <t>-603980156</t>
  </si>
  <si>
    <t>"Sál+přísálí+jeviště</t>
  </si>
  <si>
    <t>(208,7+99,6+123,2)*2</t>
  </si>
  <si>
    <t>"Strop 1. NP</t>
  </si>
  <si>
    <t>(9,9+8,9+23,7+43,4+17,9+13,9+8,4)*2</t>
  </si>
  <si>
    <t>43</t>
  </si>
  <si>
    <t>631537150</t>
  </si>
  <si>
    <t>deska izolační 600x1000x100 mm - kamenná vlna</t>
  </si>
  <si>
    <t>484221395</t>
  </si>
  <si>
    <t>208,7+99,6+123,2</t>
  </si>
  <si>
    <t>431,5*1,05 'Přepočtené koeficientem množství</t>
  </si>
  <si>
    <t>44</t>
  </si>
  <si>
    <t>631537090</t>
  </si>
  <si>
    <t>deska izolační 600x1000x140 mm - kamenná vlna</t>
  </si>
  <si>
    <t>CS ÚRS 2016 02</t>
  </si>
  <si>
    <t>-257632730</t>
  </si>
  <si>
    <t>45</t>
  </si>
  <si>
    <t>283723090</t>
  </si>
  <si>
    <t>deska z pěnového polystyrenu EPS 100 S 1000 x 500 x 100 mm</t>
  </si>
  <si>
    <t>978039029</t>
  </si>
  <si>
    <t>9,9+8,9+23,7+43,4+17,9+13,9+8,4</t>
  </si>
  <si>
    <t>126,1*1,05 'Přepočtené koeficientem množství</t>
  </si>
  <si>
    <t>46</t>
  </si>
  <si>
    <t>283723120</t>
  </si>
  <si>
    <t>deska z pěnového polystyrenu EPS 100 S 1000 x 500 x 160 mm</t>
  </si>
  <si>
    <t>-1229826365</t>
  </si>
  <si>
    <t>47</t>
  </si>
  <si>
    <t>713111126</t>
  </si>
  <si>
    <t>Montáž izolace tepelné spodem stropů lepením bodově rohoží, pásů, dílců, desek</t>
  </si>
  <si>
    <t>-1092363570</t>
  </si>
  <si>
    <t>"Zateplení stropu pod 1. NP - strop sklepa:</t>
  </si>
  <si>
    <t>48</t>
  </si>
  <si>
    <t>283723060</t>
  </si>
  <si>
    <t>deska z pěnového polystyrenu EPS 100 S 1000 x 500 x 60 mm</t>
  </si>
  <si>
    <t>1739563705</t>
  </si>
  <si>
    <t>197,9*1,05 'Přepočtené koeficientem množství</t>
  </si>
  <si>
    <t>49</t>
  </si>
  <si>
    <t>713120821</t>
  </si>
  <si>
    <t>Odstranění tepelné izolace podlah volně kladené z polystyrenu tl do 100 mm</t>
  </si>
  <si>
    <t>2054663440</t>
  </si>
  <si>
    <t>50</t>
  </si>
  <si>
    <t>713121121</t>
  </si>
  <si>
    <t>Montáž izolace tepelné podlah volně kladenými rohožemi, pásy, dílci, deskami 2 vrstvy</t>
  </si>
  <si>
    <t>-9582444</t>
  </si>
  <si>
    <t>51</t>
  </si>
  <si>
    <t>631537860</t>
  </si>
  <si>
    <t>deska z pěnového polystyrenu EPS 100 S 1000 x 500 x 70 mm</t>
  </si>
  <si>
    <t>-112132892</t>
  </si>
  <si>
    <t>308,3*2,04 'Přepočtené koeficientem množství</t>
  </si>
  <si>
    <t>52</t>
  </si>
  <si>
    <t>713121211</t>
  </si>
  <si>
    <t>Montáž izolace tepelné podlah volně kladenými okrajovými pásky</t>
  </si>
  <si>
    <t>-1340046945</t>
  </si>
  <si>
    <t>18,8*2+11,1*2+0,6*4</t>
  </si>
  <si>
    <t>4,55*2+21,7*2</t>
  </si>
  <si>
    <t>53</t>
  </si>
  <si>
    <t>631402730</t>
  </si>
  <si>
    <t>pásek okrajový š 80 mm tl.12 mm</t>
  </si>
  <si>
    <t>1543164037</t>
  </si>
  <si>
    <t>114,7*1,02 'Přepočtené koeficientem množství</t>
  </si>
  <si>
    <t>54</t>
  </si>
  <si>
    <t>713291132</t>
  </si>
  <si>
    <t>Montáž izolace tepelné parotěsné zábrany stropů vrchem fólií</t>
  </si>
  <si>
    <t>-1619206692</t>
  </si>
  <si>
    <t>55</t>
  </si>
  <si>
    <t>283292300</t>
  </si>
  <si>
    <t>fólie parotěsná</t>
  </si>
  <si>
    <t>-84998659</t>
  </si>
  <si>
    <t>683,7*1,1 'Přepočtené koeficientem množství</t>
  </si>
  <si>
    <t>56</t>
  </si>
  <si>
    <t>998713102</t>
  </si>
  <si>
    <t>Přesun hmot tonážní pro izolace tepelné v objektech v do 12 m</t>
  </si>
  <si>
    <t>1144996715</t>
  </si>
  <si>
    <t>762</t>
  </si>
  <si>
    <t>Konstrukce tesařské</t>
  </si>
  <si>
    <t>57</t>
  </si>
  <si>
    <t>762081150</t>
  </si>
  <si>
    <t>Pochůzí lávka z podpěr a fošen na půdě</t>
  </si>
  <si>
    <t>kpl</t>
  </si>
  <si>
    <t>2077897573</t>
  </si>
  <si>
    <t>763</t>
  </si>
  <si>
    <t>Konstrukce suché výstavby</t>
  </si>
  <si>
    <t>58</t>
  </si>
  <si>
    <t>763131532</t>
  </si>
  <si>
    <t>SDK podhled deska 1xDF 15 bez TI jednovrstvá spodní kce profil CD+UD</t>
  </si>
  <si>
    <t>-252974941</t>
  </si>
  <si>
    <t>59</t>
  </si>
  <si>
    <t>998763101</t>
  </si>
  <si>
    <t>Přesun hmot tonážní pro dřevostavby v objektech v do 12 m</t>
  </si>
  <si>
    <t>-1733226610</t>
  </si>
  <si>
    <t>764</t>
  </si>
  <si>
    <t>Konstrukce klempířské</t>
  </si>
  <si>
    <t>60</t>
  </si>
  <si>
    <t>764004801</t>
  </si>
  <si>
    <t>Demontáž podokapního žlabu do suti</t>
  </si>
  <si>
    <t>-291392316</t>
  </si>
  <si>
    <t>61</t>
  </si>
  <si>
    <t>764236405</t>
  </si>
  <si>
    <t>Oplechování parapetů rovných mechanicky kotvené z poplastovaného plechu rš 400 mm</t>
  </si>
  <si>
    <t>-1543399399</t>
  </si>
  <si>
    <t>1,5*8</t>
  </si>
  <si>
    <t>0,6*2</t>
  </si>
  <si>
    <t>1,8</t>
  </si>
  <si>
    <t>1,5*5</t>
  </si>
  <si>
    <t>1,4*4</t>
  </si>
  <si>
    <t>1,4</t>
  </si>
  <si>
    <t>62</t>
  </si>
  <si>
    <t>764531403</t>
  </si>
  <si>
    <t>Žlab podokapní půlkruhový z poplastovaného plechu rš 250 mm</t>
  </si>
  <si>
    <t>-1809322732</t>
  </si>
  <si>
    <t>34+32+22+8,5+7,1+10,5</t>
  </si>
  <si>
    <t>63</t>
  </si>
  <si>
    <t>764538423</t>
  </si>
  <si>
    <t>Svody kruhové včetně objímek, kolen, odskoků z poplastovaného plechu průměru 120 mm</t>
  </si>
  <si>
    <t>1492224103</t>
  </si>
  <si>
    <t>8,5*5+3,5*4</t>
  </si>
  <si>
    <t>64</t>
  </si>
  <si>
    <t>998764202</t>
  </si>
  <si>
    <t>Přesun hmot procentní pro konstrukce klempířské v objektech v do 12 m</t>
  </si>
  <si>
    <t>-992419838</t>
  </si>
  <si>
    <t>766</t>
  </si>
  <si>
    <t>Konstrukce truhlářské</t>
  </si>
  <si>
    <t>65</t>
  </si>
  <si>
    <t>766622131</t>
  </si>
  <si>
    <t>Montáž plastových oken plochy přes 1 m2 otevíravých výšky do 1,5 m s rámem do zdiva</t>
  </si>
  <si>
    <t>774182963</t>
  </si>
  <si>
    <t>0,9*0,6*4</t>
  </si>
  <si>
    <t>1,2*0,6*3</t>
  </si>
  <si>
    <t>1,2*0,65*2</t>
  </si>
  <si>
    <t>1,4*1,25*2</t>
  </si>
  <si>
    <t>1,4*1,3*2</t>
  </si>
  <si>
    <t>1,4*1,5*3</t>
  </si>
  <si>
    <t>66</t>
  </si>
  <si>
    <t>611305100</t>
  </si>
  <si>
    <t xml:space="preserve">okno jednokřídlové otvíravé a sklápěcí 90x60 cm   </t>
  </si>
  <si>
    <t>-1958540570</t>
  </si>
  <si>
    <t>67</t>
  </si>
  <si>
    <t>611301050</t>
  </si>
  <si>
    <t xml:space="preserve">okno jednokřídlové otvíravé a sklápěcí 60x90 cm   </t>
  </si>
  <si>
    <t>1584295719</t>
  </si>
  <si>
    <t>68</t>
  </si>
  <si>
    <t>611305190</t>
  </si>
  <si>
    <t>okno jednokřídlové otvíravé a sklápěcí 120x60 cm</t>
  </si>
  <si>
    <t>-795869584</t>
  </si>
  <si>
    <t>69</t>
  </si>
  <si>
    <t>611305220</t>
  </si>
  <si>
    <t>okno jednokřídlové otvíravé a sklápěcí 120x65 cm</t>
  </si>
  <si>
    <t>-937357178</t>
  </si>
  <si>
    <t>70</t>
  </si>
  <si>
    <t>611305280</t>
  </si>
  <si>
    <t>okno dvoukřídlové otvíravé a sklápěcí 140x125 cm</t>
  </si>
  <si>
    <t>-753449355</t>
  </si>
  <si>
    <t>71</t>
  </si>
  <si>
    <t>611305840</t>
  </si>
  <si>
    <t xml:space="preserve">okno dvoukřídlové otvíravé a sklápěcí 140x130 cm   </t>
  </si>
  <si>
    <t>180723650</t>
  </si>
  <si>
    <t>72</t>
  </si>
  <si>
    <t>611305860</t>
  </si>
  <si>
    <t xml:space="preserve">okno dvoukřídlové otvíravé a sklápěcí 140x150 cm   </t>
  </si>
  <si>
    <t>-1941558660</t>
  </si>
  <si>
    <t>73</t>
  </si>
  <si>
    <t>611305890</t>
  </si>
  <si>
    <t xml:space="preserve">okno dvoukřídlové otvíravé a sklápěcí 150x110 cm   </t>
  </si>
  <si>
    <t>-898850606</t>
  </si>
  <si>
    <t>74</t>
  </si>
  <si>
    <t>766622132</t>
  </si>
  <si>
    <t>Montáž plastových oken plochy přes 1 m2 otevíravých výšky do 2,5 m s rámem do zdiva</t>
  </si>
  <si>
    <t>571218357</t>
  </si>
  <si>
    <t>1,5*2,15*14</t>
  </si>
  <si>
    <t>1,5*2,2*4</t>
  </si>
  <si>
    <t>75</t>
  </si>
  <si>
    <t>611309820</t>
  </si>
  <si>
    <t xml:space="preserve">okno dvoukřídlové otevíravé a sklápěcí 150x215 cm   </t>
  </si>
  <si>
    <t>-145045001</t>
  </si>
  <si>
    <t>76</t>
  </si>
  <si>
    <t>611309780</t>
  </si>
  <si>
    <t>okno dvoukřídlové otevíravé a sklápěcí 150x220 cm</t>
  </si>
  <si>
    <t>-795012281</t>
  </si>
  <si>
    <t>77</t>
  </si>
  <si>
    <t>766641131</t>
  </si>
  <si>
    <t xml:space="preserve">Montáž dveří zdvojených 1křídlových bez nadsvětlíku včetně rámu do zdiva   </t>
  </si>
  <si>
    <t>897311525</t>
  </si>
  <si>
    <t>78</t>
  </si>
  <si>
    <t>611432510</t>
  </si>
  <si>
    <t xml:space="preserve">dveře plastové jednodílné 90x210   </t>
  </si>
  <si>
    <t>-256809866</t>
  </si>
  <si>
    <t>79</t>
  </si>
  <si>
    <t>611432500</t>
  </si>
  <si>
    <t>dveře plastové jednodílné 90x197</t>
  </si>
  <si>
    <t>-282479977</t>
  </si>
  <si>
    <t>80</t>
  </si>
  <si>
    <t>766641161</t>
  </si>
  <si>
    <t>Montáž dveří zdvojených 2křídlových bez nadsvětlíku včetně rámu do zdiv</t>
  </si>
  <si>
    <t>-589319761</t>
  </si>
  <si>
    <t>81</t>
  </si>
  <si>
    <t>611432560</t>
  </si>
  <si>
    <t>AL dveře dvoudílné 145x210</t>
  </si>
  <si>
    <t>-295586488</t>
  </si>
  <si>
    <t>82</t>
  </si>
  <si>
    <t>766641163</t>
  </si>
  <si>
    <t xml:space="preserve">Montáž dveří zdvojených 2křídlových s nadsvětlíkem včetně rámu do zdiva   </t>
  </si>
  <si>
    <t>1887145662</t>
  </si>
  <si>
    <t>83</t>
  </si>
  <si>
    <t>553910600</t>
  </si>
  <si>
    <t>dveře hliníkové, 1450 x 2200 ( 600 ), panikové madlo/koule</t>
  </si>
  <si>
    <t>335826945</t>
  </si>
  <si>
    <t>84</t>
  </si>
  <si>
    <t>766694113</t>
  </si>
  <si>
    <t>Montáž parapetních desek dřevěných nebo plastových šířky do 30 cm délky do 2,6 m</t>
  </si>
  <si>
    <t>-28436887</t>
  </si>
  <si>
    <t>85</t>
  </si>
  <si>
    <t>607941020</t>
  </si>
  <si>
    <t>deska parapetní dřevotřísková vnitřní</t>
  </si>
  <si>
    <t>1155270896</t>
  </si>
  <si>
    <t>53*1,05 'Přepočtené koeficientem množství</t>
  </si>
  <si>
    <t>86</t>
  </si>
  <si>
    <t>998766202</t>
  </si>
  <si>
    <t>Přesun hmot procentní pro konstrukce truhlářské v objektech v do 12 m</t>
  </si>
  <si>
    <t>-1794981294</t>
  </si>
  <si>
    <t>775</t>
  </si>
  <si>
    <t>Podlahy skládané</t>
  </si>
  <si>
    <t>87</t>
  </si>
  <si>
    <t>775413120</t>
  </si>
  <si>
    <t>Montáž podlahové lišty ze dřeva tvrdého nebo měkkého připevněné vruty s přetmelením</t>
  </si>
  <si>
    <t>-698311630</t>
  </si>
  <si>
    <t>18,8*2+11,1*2</t>
  </si>
  <si>
    <t>-1,45*2</t>
  </si>
  <si>
    <t>-1,9*2</t>
  </si>
  <si>
    <t>-3,5*2</t>
  </si>
  <si>
    <t>21,7*2+4,55*2</t>
  </si>
  <si>
    <t>0,6*4</t>
  </si>
  <si>
    <t>-0,9</t>
  </si>
  <si>
    <t>88</t>
  </si>
  <si>
    <t>614181510</t>
  </si>
  <si>
    <t>lišta dřevěná dub 28x28 mm</t>
  </si>
  <si>
    <t>518417853</t>
  </si>
  <si>
    <t>93,1*1,1 'Přepočtené koeficientem množství</t>
  </si>
  <si>
    <t>89</t>
  </si>
  <si>
    <t>775511411</t>
  </si>
  <si>
    <t>Podlahy z vlysů lepených, tl do 22 mm, š do 50 mm, dl do 300 mm, dub I</t>
  </si>
  <si>
    <t>-1237767900</t>
  </si>
  <si>
    <t>90</t>
  </si>
  <si>
    <t>775511800</t>
  </si>
  <si>
    <t>Demontáž podlah vlysových lepených s lištami lepenými</t>
  </si>
  <si>
    <t>-713940971</t>
  </si>
  <si>
    <t>91</t>
  </si>
  <si>
    <t>775591411</t>
  </si>
  <si>
    <t>Podlahy dřevěné, nátěr olejem a voskování</t>
  </si>
  <si>
    <t>-1449228601</t>
  </si>
  <si>
    <t>92</t>
  </si>
  <si>
    <t>998775102</t>
  </si>
  <si>
    <t>Přesun hmot tonážní pro podlahy dřevěné v objektech v do 12 m</t>
  </si>
  <si>
    <t>-1498953637</t>
  </si>
  <si>
    <t>784</t>
  </si>
  <si>
    <t>Dokončovací práce - malby a tapety</t>
  </si>
  <si>
    <t>93</t>
  </si>
  <si>
    <t>784181101</t>
  </si>
  <si>
    <t>Základní akrylátová jednonásobná penetrace podkladu v místnostech výšky do 3,80m</t>
  </si>
  <si>
    <t>-1896124995</t>
  </si>
  <si>
    <t>94</t>
  </si>
  <si>
    <t>784181105</t>
  </si>
  <si>
    <t>Základní akrylátová jednonásobná penetrace podkladu v místnostech výšky přes 5,00 m</t>
  </si>
  <si>
    <t>911228446</t>
  </si>
  <si>
    <t>95</t>
  </si>
  <si>
    <t>784211001</t>
  </si>
  <si>
    <t>Jednonásobné bílé malby ze směsí za mokra výborně otěruvzdorných v místnostech výšky do 3,80 m</t>
  </si>
  <si>
    <t>1362408711</t>
  </si>
  <si>
    <t>96</t>
  </si>
  <si>
    <t>784211005</t>
  </si>
  <si>
    <t>Jednonásobné bílé malby ze směsí za mokra výborně otěruvzdorných v místnostech výšky přes 5,0 m</t>
  </si>
  <si>
    <t>-499353730</t>
  </si>
  <si>
    <t>Práce a dodávky M</t>
  </si>
  <si>
    <t>21-M</t>
  </si>
  <si>
    <t>Elektromontáže</t>
  </si>
  <si>
    <t>97</t>
  </si>
  <si>
    <t>210010001</t>
  </si>
  <si>
    <t>Úprava bleskosvodu</t>
  </si>
  <si>
    <t>336522039</t>
  </si>
  <si>
    <t>02 - SO - 02 Restaurace a penzion</t>
  </si>
  <si>
    <t>141121900</t>
  </si>
  <si>
    <t>44,59+11,95+9,25+36</t>
  </si>
  <si>
    <t>-382727147</t>
  </si>
  <si>
    <t>1623443763</t>
  </si>
  <si>
    <t>1209394215</t>
  </si>
  <si>
    <t>(6,775+61,26+14,53)*2</t>
  </si>
  <si>
    <t>56940591</t>
  </si>
  <si>
    <t>"Stěny + ostění</t>
  </si>
  <si>
    <t>322,362+37,21</t>
  </si>
  <si>
    <t>622131121</t>
  </si>
  <si>
    <t>Penetrace akrylát-silikon vnějších stěn nanášená ručně</t>
  </si>
  <si>
    <t>-1395355356</t>
  </si>
  <si>
    <t>-1457994526</t>
  </si>
  <si>
    <t>1245118816</t>
  </si>
  <si>
    <t>23,47*8,3</t>
  </si>
  <si>
    <t>-1,5*2,2*4</t>
  </si>
  <si>
    <t>-0,6*0,9*8</t>
  </si>
  <si>
    <t>-1,2*2,5*2</t>
  </si>
  <si>
    <t>-1*2,05</t>
  </si>
  <si>
    <t>-2,3*1,8</t>
  </si>
  <si>
    <t>-24,3-25,56</t>
  </si>
  <si>
    <t>-1,5*2,2*10</t>
  </si>
  <si>
    <t>-1,6*2,8*2</t>
  </si>
  <si>
    <t>10*8,3</t>
  </si>
  <si>
    <t>-1,2*22*2</t>
  </si>
  <si>
    <t>-1,5*2,2*2</t>
  </si>
  <si>
    <t>3,25*12</t>
  </si>
  <si>
    <t>-1,2*1,8*2</t>
  </si>
  <si>
    <t>-2,3*1,5-0,6*0,9</t>
  </si>
  <si>
    <t>1185345351</t>
  </si>
  <si>
    <t>322,362*1,02 'Přepočtené koeficientem množství</t>
  </si>
  <si>
    <t>-274281736</t>
  </si>
  <si>
    <t>(0,6+0,9*2)*8*0,2</t>
  </si>
  <si>
    <t>(1,5+2,2*2)*4*0,2</t>
  </si>
  <si>
    <t>(1,2+2,4*2)*2*0,2</t>
  </si>
  <si>
    <t>(1,6+2,2*2)*0,2+(1+2,05*2)*0,2</t>
  </si>
  <si>
    <t>(0,6+0,9*2)*0,2</t>
  </si>
  <si>
    <t>(1,5+2,2*2)*2*0,2</t>
  </si>
  <si>
    <t>(1,2+2,2*2)*2*0,2</t>
  </si>
  <si>
    <t>(1,25+1,1*2)*0,2</t>
  </si>
  <si>
    <t>(1,5+2,2*2)*10*0,2</t>
  </si>
  <si>
    <t>(1,6+2,8*2)*2*0,2</t>
  </si>
  <si>
    <t>(2,3+1,8*2)*0,2+(1,2+1,8*2)*2*0,2</t>
  </si>
  <si>
    <t>852867538</t>
  </si>
  <si>
    <t>37,21*1,02 'Přepočtené koeficientem množství</t>
  </si>
  <si>
    <t>1829011367</t>
  </si>
  <si>
    <t>(0,6+0,9*2)*8</t>
  </si>
  <si>
    <t>(1,5+2,2*2)*4</t>
  </si>
  <si>
    <t>(1,2+2,4*2)*2</t>
  </si>
  <si>
    <t>(1,6+2,2*2)+(1+2,05*2)</t>
  </si>
  <si>
    <t>(0,6+0,9*2)</t>
  </si>
  <si>
    <t>(1,5+2,2*2)*2</t>
  </si>
  <si>
    <t>(1,2+2,2*2)*2</t>
  </si>
  <si>
    <t>(1,25+1,1*2)</t>
  </si>
  <si>
    <t>(1,5+2,2*2)*10</t>
  </si>
  <si>
    <t>(1,6+2,8*2)*2</t>
  </si>
  <si>
    <t>(2,3+1,8*2)*0,2+(1,2+1,8*2)*2</t>
  </si>
  <si>
    <t>1071182965</t>
  </si>
  <si>
    <t>181,33*1,05 'Přepočtené koeficientem množství</t>
  </si>
  <si>
    <t>467134941</t>
  </si>
  <si>
    <t>291,672+37,21</t>
  </si>
  <si>
    <t>2080051877</t>
  </si>
  <si>
    <t>23,47*10</t>
  </si>
  <si>
    <t>12,1*3,15</t>
  </si>
  <si>
    <t>1201719429</t>
  </si>
  <si>
    <t>0,6*0,9*8</t>
  </si>
  <si>
    <t>0,6*0,9</t>
  </si>
  <si>
    <t>"Pohled jihovýcjodní</t>
  </si>
  <si>
    <t>1,25*1,1</t>
  </si>
  <si>
    <t>90443162</t>
  </si>
  <si>
    <t>"Pohle d severozápadní</t>
  </si>
  <si>
    <t>1,5*2,2*2</t>
  </si>
  <si>
    <t>1,5*2,2*10</t>
  </si>
  <si>
    <t>2,3*1,8+1,2*1,8*2</t>
  </si>
  <si>
    <t>968062456</t>
  </si>
  <si>
    <t>Vybourání dřevěných dveřních zárubní pl přes 2 m2</t>
  </si>
  <si>
    <t>-1269817981</t>
  </si>
  <si>
    <t>1,6*2,2+1*2,05</t>
  </si>
  <si>
    <t>1,6*2,8*2</t>
  </si>
  <si>
    <t>-1453639912</t>
  </si>
  <si>
    <t>917040574</t>
  </si>
  <si>
    <t>2,954*16 'Přepočtené koeficientem množství</t>
  </si>
  <si>
    <t>933504857</t>
  </si>
  <si>
    <t>-1357164739</t>
  </si>
  <si>
    <t>-640566898</t>
  </si>
  <si>
    <t>1546917340</t>
  </si>
  <si>
    <t>"strop na 2. NP</t>
  </si>
  <si>
    <t>23*9*2</t>
  </si>
  <si>
    <t>-4,85*2</t>
  </si>
  <si>
    <t>-1564134921</t>
  </si>
  <si>
    <t>23*9</t>
  </si>
  <si>
    <t>-4,85</t>
  </si>
  <si>
    <t>202,15*1,05 'Přepočtené koeficientem množství</t>
  </si>
  <si>
    <t>-241577233</t>
  </si>
  <si>
    <t>87019691</t>
  </si>
  <si>
    <t>2053494791</t>
  </si>
  <si>
    <t>101,79*1,05 'Přepočtené koeficientem množství</t>
  </si>
  <si>
    <t>439465396</t>
  </si>
  <si>
    <t>1224081821</t>
  </si>
  <si>
    <t>409,15*1,1 'Přepočtené koeficientem množství</t>
  </si>
  <si>
    <t>1905112022</t>
  </si>
  <si>
    <t>1038534129</t>
  </si>
  <si>
    <t>-853297167</t>
  </si>
  <si>
    <t>1133854402</t>
  </si>
  <si>
    <t>764216404</t>
  </si>
  <si>
    <t>Oplechování parapetů rovných mechanicky kotvené z poplastovaného plechu rš 330 mm</t>
  </si>
  <si>
    <t>-1873946246</t>
  </si>
  <si>
    <t>0,6*8</t>
  </si>
  <si>
    <t>1,5*4</t>
  </si>
  <si>
    <t>1,2*2</t>
  </si>
  <si>
    <t>0,6</t>
  </si>
  <si>
    <t>1,5*2</t>
  </si>
  <si>
    <t>1,25</t>
  </si>
  <si>
    <t>1,5*10</t>
  </si>
  <si>
    <t>2,3+1,2*2</t>
  </si>
  <si>
    <t>203134382</t>
  </si>
  <si>
    <t>11,371+10+23,47</t>
  </si>
  <si>
    <t>-438706837</t>
  </si>
  <si>
    <t>8,5*3+3,5*2</t>
  </si>
  <si>
    <t>443801507</t>
  </si>
  <si>
    <t>-1748128166</t>
  </si>
  <si>
    <t>0,6*0,9*10</t>
  </si>
  <si>
    <t>0,9*0,6</t>
  </si>
  <si>
    <t>-589403960</t>
  </si>
  <si>
    <t>1793684165</t>
  </si>
  <si>
    <t>695312460</t>
  </si>
  <si>
    <t>1,5*2,2*16</t>
  </si>
  <si>
    <t>1,2*1,5</t>
  </si>
  <si>
    <t>1,2*2,2*2</t>
  </si>
  <si>
    <t>1,2*2,4*2</t>
  </si>
  <si>
    <t>2,3*1,5</t>
  </si>
  <si>
    <t>611309260</t>
  </si>
  <si>
    <t>-1214229216</t>
  </si>
  <si>
    <t>611309160</t>
  </si>
  <si>
    <t>okno dvoukřídlové otevíravé a sklápěcí 120x150 cm</t>
  </si>
  <si>
    <t>1023618398</t>
  </si>
  <si>
    <t>611309760</t>
  </si>
  <si>
    <t>okno dvoukřídlové otevíravé a sklápěcí 120x220 cm</t>
  </si>
  <si>
    <t>556690697</t>
  </si>
  <si>
    <t>okno dvoukřídlové otevíravé a sklápěcí 120x240 cm</t>
  </si>
  <si>
    <t>-732941523</t>
  </si>
  <si>
    <t>611309860</t>
  </si>
  <si>
    <t>okno dvoukřídlové otevíravé a sklápěcí 230x150 cm</t>
  </si>
  <si>
    <t>1947193791</t>
  </si>
  <si>
    <t>-1615065396</t>
  </si>
  <si>
    <t xml:space="preserve">dveře plastové jednodílné 90x197   </t>
  </si>
  <si>
    <t>845681244</t>
  </si>
  <si>
    <t>1865407486</t>
  </si>
  <si>
    <t>611432570</t>
  </si>
  <si>
    <t>dveře plastové dvoudílné 157x220</t>
  </si>
  <si>
    <t>-1137654241</t>
  </si>
  <si>
    <t>-746524136</t>
  </si>
  <si>
    <t>553910610</t>
  </si>
  <si>
    <t>dveře hliníkové s nadsvětlíkem 1600 x 2200 ( 600 ), panikové madlo/koule</t>
  </si>
  <si>
    <t>-1417032320</t>
  </si>
  <si>
    <t>2041334178</t>
  </si>
  <si>
    <t>1,5*16</t>
  </si>
  <si>
    <t>1,2*3</t>
  </si>
  <si>
    <t>2,3</t>
  </si>
  <si>
    <t>0,9</t>
  </si>
  <si>
    <t>0,6*10</t>
  </si>
  <si>
    <t>-517208388</t>
  </si>
  <si>
    <t>35,9523809523809*1,05 'Přepočtené koeficientem množství</t>
  </si>
  <si>
    <t>1747304109</t>
  </si>
  <si>
    <t>-825954079</t>
  </si>
  <si>
    <t>-1045744687</t>
  </si>
  <si>
    <t>303,94</t>
  </si>
  <si>
    <t>653731141</t>
  </si>
  <si>
    <t>03 - SO - 03 Zastřešení šatny a vstupu do kulturního domu</t>
  </si>
  <si>
    <t xml:space="preserve">    712 - Povlakové krytiny</t>
  </si>
  <si>
    <t xml:space="preserve">    765 - Krytina skládaná</t>
  </si>
  <si>
    <t xml:space="preserve">    767 - Konstrukce zámečnické</t>
  </si>
  <si>
    <t>688676597</t>
  </si>
  <si>
    <t>(12,1*1,5)/2*3</t>
  </si>
  <si>
    <t>1793080991</t>
  </si>
  <si>
    <t>27,25</t>
  </si>
  <si>
    <t>622211011</t>
  </si>
  <si>
    <t>Montáž kontaktního zateplení vnějších stěn z polystyrénových desek tl do 80 mm</t>
  </si>
  <si>
    <t>1351092301</t>
  </si>
  <si>
    <t>283759330</t>
  </si>
  <si>
    <t>deska fasádní polystyrénová EPS 70 F 1000 x 500 x 50 mm</t>
  </si>
  <si>
    <t>1357573836</t>
  </si>
  <si>
    <t>27,225*1,02 'Přepočtené koeficientem množství</t>
  </si>
  <si>
    <t>-1111094291</t>
  </si>
  <si>
    <t>953941212</t>
  </si>
  <si>
    <t>Osazovaní větracích mřížek bez jejich dodání</t>
  </si>
  <si>
    <t>4044026</t>
  </si>
  <si>
    <t>553414300</t>
  </si>
  <si>
    <t>mřížka větrací 110 kruhová se síťovinou</t>
  </si>
  <si>
    <t>1982132066</t>
  </si>
  <si>
    <t>712</t>
  </si>
  <si>
    <t>Povlakové krytiny</t>
  </si>
  <si>
    <t>712363001</t>
  </si>
  <si>
    <t>Provedení povlakové krytiny střech do 10° termoplastickou fólií PVC rozvinutím a natažením v ploše</t>
  </si>
  <si>
    <t>-1160865304</t>
  </si>
  <si>
    <t>12,1*(8,5+3,15)</t>
  </si>
  <si>
    <t>283220120</t>
  </si>
  <si>
    <t>fólie hydroizolační střešní tl 1,5 mm</t>
  </si>
  <si>
    <t>71534584</t>
  </si>
  <si>
    <t>140,965*1,15 'Přepočtené koeficientem množství</t>
  </si>
  <si>
    <t>998712201</t>
  </si>
  <si>
    <t>Přesun hmot procentní pro krytiny povlakové v objektech v do 6 m</t>
  </si>
  <si>
    <t>1715757468</t>
  </si>
  <si>
    <t>1292537679</t>
  </si>
  <si>
    <t>12,1*(8,5+3,15)*2</t>
  </si>
  <si>
    <t>-697669280</t>
  </si>
  <si>
    <t>140,965*1,02 'Přepočtené koeficientem množství</t>
  </si>
  <si>
    <t>-508021096</t>
  </si>
  <si>
    <t>-1159229118</t>
  </si>
  <si>
    <t>283292050</t>
  </si>
  <si>
    <t>folie izolační podstřešní</t>
  </si>
  <si>
    <t>540771526</t>
  </si>
  <si>
    <t>140,965*1,1 'Přepočtené koeficientem množství</t>
  </si>
  <si>
    <t>713400991</t>
  </si>
  <si>
    <t>Demontáž střešní krytiny včetně izolace pod sloupky krovu</t>
  </si>
  <si>
    <t>138430123</t>
  </si>
  <si>
    <t>998713202</t>
  </si>
  <si>
    <t>Přesun hmot procentní pro izolace tepelné v objektech v do 12 m</t>
  </si>
  <si>
    <t>600411062</t>
  </si>
  <si>
    <t>762332131</t>
  </si>
  <si>
    <t>Montáž vázaných kcí krovů pravidelných z hraněného řeziva průřezové plochy do 120 cm2</t>
  </si>
  <si>
    <t>-467381951</t>
  </si>
  <si>
    <t>13,56*2</t>
  </si>
  <si>
    <t>3*5</t>
  </si>
  <si>
    <t>7,6*4</t>
  </si>
  <si>
    <t>13,65*4</t>
  </si>
  <si>
    <t>3*10</t>
  </si>
  <si>
    <t>12,5*14</t>
  </si>
  <si>
    <t>605120010</t>
  </si>
  <si>
    <t>řezivo jehličnaté hranol jakost I do 120 cm2</t>
  </si>
  <si>
    <t>-360571386</t>
  </si>
  <si>
    <t>0,46+0,3+0,51+1,4+0,67+2,45</t>
  </si>
  <si>
    <t>5,79*1,05 'Přepočtené koeficientem množství</t>
  </si>
  <si>
    <t>762341210</t>
  </si>
  <si>
    <t>Montáž bednění střech rovných a šikmých sklonu do 60° z hrubých prken na sraz</t>
  </si>
  <si>
    <t>-1273251539</t>
  </si>
  <si>
    <t>605151110</t>
  </si>
  <si>
    <t>řezivo jehličnaté boční prkno jakost I.-II. 2 - 3 cm</t>
  </si>
  <si>
    <t>-1306447622</t>
  </si>
  <si>
    <t>140,965*0,025</t>
  </si>
  <si>
    <t>3,524*1,05 'Přepočtené koeficientem množství</t>
  </si>
  <si>
    <t>762395000</t>
  </si>
  <si>
    <t>Spojovací prostředky pro montáž krovu, bednění, laťování, světlíky, klíny</t>
  </si>
  <si>
    <t>1540542059</t>
  </si>
  <si>
    <t>6,08+3,7</t>
  </si>
  <si>
    <t>998762101</t>
  </si>
  <si>
    <t>Přesun hmot tonážní pro kce tesařské v objektech v do 6 m</t>
  </si>
  <si>
    <t>-1213593315</t>
  </si>
  <si>
    <t>764001121</t>
  </si>
  <si>
    <t>Dodávka a montáž průběžné větrací mřížky</t>
  </si>
  <si>
    <t>-480673844</t>
  </si>
  <si>
    <t>3,15+8,7</t>
  </si>
  <si>
    <t>764002841</t>
  </si>
  <si>
    <t>Demontáž oplechování horních ploch zdí a nadezdívek do suti</t>
  </si>
  <si>
    <t>-2076655682</t>
  </si>
  <si>
    <t>3,15+8,5+12,1</t>
  </si>
  <si>
    <t>764221405</t>
  </si>
  <si>
    <t>Oplechování z Al plechu s navařením povlakové krytiny</t>
  </si>
  <si>
    <t>-1015142217</t>
  </si>
  <si>
    <t>3,15+8,5+12,1+12,1+13,65</t>
  </si>
  <si>
    <t>1423578672</t>
  </si>
  <si>
    <t>764538422</t>
  </si>
  <si>
    <t>Svody kruhové včetně objímek, kolen, odskoků z poplastovaného plechu průměru 100 mm</t>
  </si>
  <si>
    <t>2010770576</t>
  </si>
  <si>
    <t>3,2*2</t>
  </si>
  <si>
    <t>998764201</t>
  </si>
  <si>
    <t>Přesun hmot procentní pro konstrukce klempířské v objektech v do 6 m</t>
  </si>
  <si>
    <t>1432832194</t>
  </si>
  <si>
    <t>765</t>
  </si>
  <si>
    <t>Krytina skládaná</t>
  </si>
  <si>
    <t>765142021</t>
  </si>
  <si>
    <t>Montáž krytiny z polykarbonátových komůrkových desek rovných na dřevěnou konstrukci</t>
  </si>
  <si>
    <t>-1943854014</t>
  </si>
  <si>
    <t>12,1*2</t>
  </si>
  <si>
    <t>283185410</t>
  </si>
  <si>
    <t>deska polykarbonátová, rovná, transparentní, formát 2,1 X 6 m tl. 6,0 mm</t>
  </si>
  <si>
    <t>-1201844609</t>
  </si>
  <si>
    <t>24,2*1,05 'Přepočtené koeficientem množství</t>
  </si>
  <si>
    <t>765151021</t>
  </si>
  <si>
    <t xml:space="preserve">Dodávka a montá oplechování polykarbonátu </t>
  </si>
  <si>
    <t>971686360</t>
  </si>
  <si>
    <t>2*2+12,1*2</t>
  </si>
  <si>
    <t>765151061</t>
  </si>
  <si>
    <t>Odvětrání polykarbonátového zastřešení</t>
  </si>
  <si>
    <t>-1309277876</t>
  </si>
  <si>
    <t>998765201</t>
  </si>
  <si>
    <t>Přesun hmot procentní pro krytiny skládané v objektech v do 6 m</t>
  </si>
  <si>
    <t>-1098696453</t>
  </si>
  <si>
    <t>766421812</t>
  </si>
  <si>
    <t>Montáž slunolamů</t>
  </si>
  <si>
    <t>-2147138233</t>
  </si>
  <si>
    <t>11*2,8</t>
  </si>
  <si>
    <t>605121130</t>
  </si>
  <si>
    <t>řezivo jehličnaté hranol - 140x140 mm včetně nátěru</t>
  </si>
  <si>
    <t>1424358108</t>
  </si>
  <si>
    <t>0,14*0,14*22</t>
  </si>
  <si>
    <t>0,431*1,05 'Přepočtené koeficientem množství</t>
  </si>
  <si>
    <t>605121400</t>
  </si>
  <si>
    <t>řezivo jehličnaté fošna 40x160x2800 včetně nátěru</t>
  </si>
  <si>
    <t>587215744</t>
  </si>
  <si>
    <t>44*0,04*0,16*2,8</t>
  </si>
  <si>
    <t>0,788*1,05 'Přepočtené koeficientem množství</t>
  </si>
  <si>
    <t>766621823</t>
  </si>
  <si>
    <t>Spojovací prostředky</t>
  </si>
  <si>
    <t>-865398658</t>
  </si>
  <si>
    <t>0,453+0,827</t>
  </si>
  <si>
    <t>998766101</t>
  </si>
  <si>
    <t>Přesun hmot tonážní pro konstrukce truhlářské v objektech v do 6 m</t>
  </si>
  <si>
    <t>2062783374</t>
  </si>
  <si>
    <t>767</t>
  </si>
  <si>
    <t>Konstrukce zámečnické</t>
  </si>
  <si>
    <t>767631800</t>
  </si>
  <si>
    <t>Demontáž okenních mříží</t>
  </si>
  <si>
    <t>-959361072</t>
  </si>
  <si>
    <t>1,2*0,8*2*1,1</t>
  </si>
  <si>
    <t>0,6*0,9*1,1</t>
  </si>
  <si>
    <t>2,3*1,8*1,1</t>
  </si>
  <si>
    <t>998767201</t>
  </si>
  <si>
    <t>Přesun hmot procentní pro zámečnické konstrukce v objektech v do 6 m</t>
  </si>
  <si>
    <t>-347070581</t>
  </si>
  <si>
    <t>04 -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</si>
  <si>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</si>
  <si>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</si>
  <si>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</si>
  <si>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</si>
  <si>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</si>
  <si>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</si>
  <si>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</si>
  <si>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</si>
  <si>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</si>
  <si>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</si>
  <si>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959833875</t>
  </si>
  <si>
    <t>VRN3</t>
  </si>
  <si>
    <t>Zařízení staveniště</t>
  </si>
  <si>
    <t>030001000</t>
  </si>
  <si>
    <t>-2115258996</t>
  </si>
  <si>
    <t>039002000</t>
  </si>
  <si>
    <t>Zrušení zařízení staveniště</t>
  </si>
  <si>
    <t>-954769230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</si>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</sst>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2" borderId="1" xfId="0" applyFont="1" applyFill="1" applyBorder="1" applyAlignment="1">
      <alignment horizontal="left" vertical="center"/>
      <protection locked="0"/>
    </xf>
    <xf numFmtId="0" fontId="40" fillId="2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18.57" hidden="1" customWidth="1"/>
    <col min="51" max="51" width="18.57" hidden="1" customWidth="1"/>
    <col min="52" max="52" width="18.57" hidden="1" customWidth="1"/>
    <col min="53" max="53" width="16.43" hidden="1" customWidth="1"/>
    <col min="54" max="54" width="21.43" hidden="1" customWidth="1"/>
    <col min="55" max="55" width="16.43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22</v>
      </c>
      <c r="AO7" s="28"/>
      <c r="AP7" s="28"/>
      <c r="AQ7" s="30"/>
      <c r="BE7" s="38"/>
      <c r="BS7" s="23" t="s">
        <v>24</v>
      </c>
    </row>
    <row r="8" ht="14.4" customHeight="1">
      <c r="B8" s="27"/>
      <c r="C8" s="28"/>
      <c r="D8" s="39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27</v>
      </c>
      <c r="AL8" s="28"/>
      <c r="AM8" s="28"/>
      <c r="AN8" s="40" t="s">
        <v>28</v>
      </c>
      <c r="AO8" s="28"/>
      <c r="AP8" s="28"/>
      <c r="AQ8" s="30"/>
      <c r="BE8" s="38"/>
      <c r="BS8" s="23" t="s">
        <v>29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30</v>
      </c>
    </row>
    <row r="10" ht="14.4" customHeight="1">
      <c r="B10" s="27"/>
      <c r="C10" s="28"/>
      <c r="D10" s="39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32</v>
      </c>
      <c r="AL10" s="28"/>
      <c r="AM10" s="28"/>
      <c r="AN10" s="34" t="s">
        <v>22</v>
      </c>
      <c r="AO10" s="28"/>
      <c r="AP10" s="28"/>
      <c r="AQ10" s="30"/>
      <c r="BE10" s="38"/>
      <c r="BS10" s="23" t="s">
        <v>20</v>
      </c>
    </row>
    <row r="11" ht="18.48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34</v>
      </c>
      <c r="AL11" s="28"/>
      <c r="AM11" s="28"/>
      <c r="AN11" s="34" t="s">
        <v>22</v>
      </c>
      <c r="AO11" s="28"/>
      <c r="AP11" s="28"/>
      <c r="AQ11" s="30"/>
      <c r="BE11" s="38"/>
      <c r="BS11" s="23" t="s">
        <v>20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ht="14.4" customHeight="1">
      <c r="B13" s="27"/>
      <c r="C13" s="28"/>
      <c r="D13" s="39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32</v>
      </c>
      <c r="AL13" s="28"/>
      <c r="AM13" s="28"/>
      <c r="AN13" s="41" t="s">
        <v>36</v>
      </c>
      <c r="AO13" s="28"/>
      <c r="AP13" s="28"/>
      <c r="AQ13" s="30"/>
      <c r="BE13" s="38"/>
      <c r="BS13" s="23" t="s">
        <v>20</v>
      </c>
    </row>
    <row r="14">
      <c r="B14" s="27"/>
      <c r="C14" s="28"/>
      <c r="D14" s="28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34</v>
      </c>
      <c r="AL14" s="28"/>
      <c r="AM14" s="28"/>
      <c r="AN14" s="41" t="s">
        <v>36</v>
      </c>
      <c r="AO14" s="28"/>
      <c r="AP14" s="28"/>
      <c r="AQ14" s="30"/>
      <c r="BE14" s="38"/>
      <c r="BS14" s="23" t="s">
        <v>20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32</v>
      </c>
      <c r="AL16" s="28"/>
      <c r="AM16" s="28"/>
      <c r="AN16" s="34" t="s">
        <v>38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34</v>
      </c>
      <c r="AL17" s="28"/>
      <c r="AM17" s="28"/>
      <c r="AN17" s="34" t="s">
        <v>40</v>
      </c>
      <c r="AO17" s="28"/>
      <c r="AP17" s="28"/>
      <c r="AQ17" s="30"/>
      <c r="BE17" s="38"/>
      <c r="BS17" s="23" t="s">
        <v>41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20</v>
      </c>
    </row>
    <row r="19" ht="14.4" customHeight="1">
      <c r="B19" s="27"/>
      <c r="C19" s="28"/>
      <c r="D19" s="39" t="s">
        <v>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20</v>
      </c>
    </row>
    <row r="20" ht="14.4" customHeight="1">
      <c r="B20" s="27"/>
      <c r="C20" s="28"/>
      <c r="D20" s="28"/>
      <c r="E20" s="43" t="s">
        <v>22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41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ROUND(AG51,1)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44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45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46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47</v>
      </c>
      <c r="E26" s="53"/>
      <c r="F26" s="54" t="s">
        <v>48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ROUND(AZ51,1)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ROUND(AV51,1)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49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ROUND(BA51,1)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ROUND(AW51,1)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50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ROUND(BB51,1)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51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ROUND(BC51,1)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52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ROUND(BD51,1)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53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54</v>
      </c>
      <c r="U32" s="60"/>
      <c r="V32" s="60"/>
      <c r="W32" s="60"/>
      <c r="X32" s="62" t="s">
        <v>55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0316F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Kulturní dům s restaurací a penzionem Štěpánov nad Svratkou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25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Štěpánov nad Svratkou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27</v>
      </c>
      <c r="AJ44" s="73"/>
      <c r="AK44" s="73"/>
      <c r="AL44" s="73"/>
      <c r="AM44" s="84" t="str">
        <f>IF(AN8= "","",AN8)</f>
        <v>8.6.2017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31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Městys Štěpánov nad Svratkou čp. 23, Štěpánov n. S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37</v>
      </c>
      <c r="AJ46" s="73"/>
      <c r="AK46" s="73"/>
      <c r="AL46" s="73"/>
      <c r="AM46" s="76" t="str">
        <f>IF(E17="","",E17)</f>
        <v>Ing. Táborský, Brněnská 34, ZR</v>
      </c>
      <c r="AN46" s="76"/>
      <c r="AO46" s="76"/>
      <c r="AP46" s="76"/>
      <c r="AQ46" s="73"/>
      <c r="AR46" s="71"/>
      <c r="AS46" s="85" t="s">
        <v>57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35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58</v>
      </c>
      <c r="D49" s="96"/>
      <c r="E49" s="96"/>
      <c r="F49" s="96"/>
      <c r="G49" s="96"/>
      <c r="H49" s="97"/>
      <c r="I49" s="98" t="s">
        <v>59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60</v>
      </c>
      <c r="AH49" s="96"/>
      <c r="AI49" s="96"/>
      <c r="AJ49" s="96"/>
      <c r="AK49" s="96"/>
      <c r="AL49" s="96"/>
      <c r="AM49" s="96"/>
      <c r="AN49" s="98" t="s">
        <v>61</v>
      </c>
      <c r="AO49" s="96"/>
      <c r="AP49" s="96"/>
      <c r="AQ49" s="100" t="s">
        <v>62</v>
      </c>
      <c r="AR49" s="71"/>
      <c r="AS49" s="101" t="s">
        <v>63</v>
      </c>
      <c r="AT49" s="102" t="s">
        <v>64</v>
      </c>
      <c r="AU49" s="102" t="s">
        <v>65</v>
      </c>
      <c r="AV49" s="102" t="s">
        <v>66</v>
      </c>
      <c r="AW49" s="102" t="s">
        <v>67</v>
      </c>
      <c r="AX49" s="102" t="s">
        <v>68</v>
      </c>
      <c r="AY49" s="102" t="s">
        <v>69</v>
      </c>
      <c r="AZ49" s="102" t="s">
        <v>70</v>
      </c>
      <c r="BA49" s="102" t="s">
        <v>71</v>
      </c>
      <c r="BB49" s="102" t="s">
        <v>72</v>
      </c>
      <c r="BC49" s="102" t="s">
        <v>73</v>
      </c>
      <c r="BD49" s="103" t="s">
        <v>74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ROUND(SUM(AG52:AG55),1)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22</v>
      </c>
      <c r="AR51" s="82"/>
      <c r="AS51" s="112">
        <f>ROUND(SUM(AS52:AS55),1)</f>
        <v>0</v>
      </c>
      <c r="AT51" s="113">
        <f>ROUND(SUM(AV51:AW51),1)</f>
        <v>0</v>
      </c>
      <c r="AU51" s="114">
        <f>ROUND(SUM(AU52:AU55),5)</f>
        <v>0</v>
      </c>
      <c r="AV51" s="113">
        <f>ROUND(AZ51*L26,1)</f>
        <v>0</v>
      </c>
      <c r="AW51" s="113">
        <f>ROUND(BA51*L27,1)</f>
        <v>0</v>
      </c>
      <c r="AX51" s="113">
        <f>ROUND(BB51*L26,1)</f>
        <v>0</v>
      </c>
      <c r="AY51" s="113">
        <f>ROUND(BC51*L27,1)</f>
        <v>0</v>
      </c>
      <c r="AZ51" s="113">
        <f>ROUND(SUM(AZ52:AZ55),1)</f>
        <v>0</v>
      </c>
      <c r="BA51" s="113">
        <f>ROUND(SUM(BA52:BA55),1)</f>
        <v>0</v>
      </c>
      <c r="BB51" s="113">
        <f>ROUND(SUM(BB52:BB55),1)</f>
        <v>0</v>
      </c>
      <c r="BC51" s="113">
        <f>ROUND(SUM(BC52:BC55),1)</f>
        <v>0</v>
      </c>
      <c r="BD51" s="115">
        <f>ROUND(SUM(BD52:BD55),1)</f>
        <v>0</v>
      </c>
      <c r="BS51" s="116" t="s">
        <v>76</v>
      </c>
      <c r="BT51" s="116" t="s">
        <v>77</v>
      </c>
      <c r="BU51" s="117" t="s">
        <v>78</v>
      </c>
      <c r="BV51" s="116" t="s">
        <v>79</v>
      </c>
      <c r="BW51" s="116" t="s">
        <v>7</v>
      </c>
      <c r="BX51" s="116" t="s">
        <v>80</v>
      </c>
      <c r="CL51" s="116" t="s">
        <v>22</v>
      </c>
    </row>
    <row r="52" s="5" customFormat="1" ht="14.4" customHeight="1">
      <c r="A52" s="118" t="s">
        <v>81</v>
      </c>
      <c r="B52" s="119"/>
      <c r="C52" s="120"/>
      <c r="D52" s="121" t="s">
        <v>82</v>
      </c>
      <c r="E52" s="121"/>
      <c r="F52" s="121"/>
      <c r="G52" s="121"/>
      <c r="H52" s="121"/>
      <c r="I52" s="122"/>
      <c r="J52" s="121" t="s">
        <v>83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SO - 01 Kulturní dům'!J27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84</v>
      </c>
      <c r="AR52" s="125"/>
      <c r="AS52" s="126">
        <v>0</v>
      </c>
      <c r="AT52" s="127">
        <f>ROUND(SUM(AV52:AW52),1)</f>
        <v>0</v>
      </c>
      <c r="AU52" s="128">
        <f>'01 - SO - 01 Kulturní dům'!P93</f>
        <v>0</v>
      </c>
      <c r="AV52" s="127">
        <f>'01 - SO - 01 Kulturní dům'!J30</f>
        <v>0</v>
      </c>
      <c r="AW52" s="127">
        <f>'01 - SO - 01 Kulturní dům'!J31</f>
        <v>0</v>
      </c>
      <c r="AX52" s="127">
        <f>'01 - SO - 01 Kulturní dům'!J32</f>
        <v>0</v>
      </c>
      <c r="AY52" s="127">
        <f>'01 - SO - 01 Kulturní dům'!J33</f>
        <v>0</v>
      </c>
      <c r="AZ52" s="127">
        <f>'01 - SO - 01 Kulturní dům'!F30</f>
        <v>0</v>
      </c>
      <c r="BA52" s="127">
        <f>'01 - SO - 01 Kulturní dům'!F31</f>
        <v>0</v>
      </c>
      <c r="BB52" s="127">
        <f>'01 - SO - 01 Kulturní dům'!F32</f>
        <v>0</v>
      </c>
      <c r="BC52" s="127">
        <f>'01 - SO - 01 Kulturní dům'!F33</f>
        <v>0</v>
      </c>
      <c r="BD52" s="129">
        <f>'01 - SO - 01 Kulturní dům'!F34</f>
        <v>0</v>
      </c>
      <c r="BT52" s="130" t="s">
        <v>24</v>
      </c>
      <c r="BV52" s="130" t="s">
        <v>79</v>
      </c>
      <c r="BW52" s="130" t="s">
        <v>85</v>
      </c>
      <c r="BX52" s="130" t="s">
        <v>7</v>
      </c>
      <c r="CL52" s="130" t="s">
        <v>22</v>
      </c>
      <c r="CM52" s="130" t="s">
        <v>86</v>
      </c>
    </row>
    <row r="53" s="5" customFormat="1" ht="14.4" customHeight="1">
      <c r="A53" s="118" t="s">
        <v>81</v>
      </c>
      <c r="B53" s="119"/>
      <c r="C53" s="120"/>
      <c r="D53" s="121" t="s">
        <v>87</v>
      </c>
      <c r="E53" s="121"/>
      <c r="F53" s="121"/>
      <c r="G53" s="121"/>
      <c r="H53" s="121"/>
      <c r="I53" s="122"/>
      <c r="J53" s="121" t="s">
        <v>88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SO - 02 Restaurace a...'!J27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84</v>
      </c>
      <c r="AR53" s="125"/>
      <c r="AS53" s="126">
        <v>0</v>
      </c>
      <c r="AT53" s="127">
        <f>ROUND(SUM(AV53:AW53),1)</f>
        <v>0</v>
      </c>
      <c r="AU53" s="128">
        <f>'02 - SO - 02 Restaurace a...'!P89</f>
        <v>0</v>
      </c>
      <c r="AV53" s="127">
        <f>'02 - SO - 02 Restaurace a...'!J30</f>
        <v>0</v>
      </c>
      <c r="AW53" s="127">
        <f>'02 - SO - 02 Restaurace a...'!J31</f>
        <v>0</v>
      </c>
      <c r="AX53" s="127">
        <f>'02 - SO - 02 Restaurace a...'!J32</f>
        <v>0</v>
      </c>
      <c r="AY53" s="127">
        <f>'02 - SO - 02 Restaurace a...'!J33</f>
        <v>0</v>
      </c>
      <c r="AZ53" s="127">
        <f>'02 - SO - 02 Restaurace a...'!F30</f>
        <v>0</v>
      </c>
      <c r="BA53" s="127">
        <f>'02 - SO - 02 Restaurace a...'!F31</f>
        <v>0</v>
      </c>
      <c r="BB53" s="127">
        <f>'02 - SO - 02 Restaurace a...'!F32</f>
        <v>0</v>
      </c>
      <c r="BC53" s="127">
        <f>'02 - SO - 02 Restaurace a...'!F33</f>
        <v>0</v>
      </c>
      <c r="BD53" s="129">
        <f>'02 - SO - 02 Restaurace a...'!F34</f>
        <v>0</v>
      </c>
      <c r="BT53" s="130" t="s">
        <v>24</v>
      </c>
      <c r="BV53" s="130" t="s">
        <v>79</v>
      </c>
      <c r="BW53" s="130" t="s">
        <v>89</v>
      </c>
      <c r="BX53" s="130" t="s">
        <v>7</v>
      </c>
      <c r="CL53" s="130" t="s">
        <v>22</v>
      </c>
      <c r="CM53" s="130" t="s">
        <v>86</v>
      </c>
    </row>
    <row r="54" s="5" customFormat="1" ht="28.8" customHeight="1">
      <c r="A54" s="118" t="s">
        <v>81</v>
      </c>
      <c r="B54" s="119"/>
      <c r="C54" s="120"/>
      <c r="D54" s="121" t="s">
        <v>90</v>
      </c>
      <c r="E54" s="121"/>
      <c r="F54" s="121"/>
      <c r="G54" s="121"/>
      <c r="H54" s="121"/>
      <c r="I54" s="122"/>
      <c r="J54" s="121" t="s">
        <v>91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'03 - SO - 03 Zastřešení š...'!J27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84</v>
      </c>
      <c r="AR54" s="125"/>
      <c r="AS54" s="126">
        <v>0</v>
      </c>
      <c r="AT54" s="127">
        <f>ROUND(SUM(AV54:AW54),1)</f>
        <v>0</v>
      </c>
      <c r="AU54" s="128">
        <f>'03 - SO - 03 Zastřešení š...'!P87</f>
        <v>0</v>
      </c>
      <c r="AV54" s="127">
        <f>'03 - SO - 03 Zastřešení š...'!J30</f>
        <v>0</v>
      </c>
      <c r="AW54" s="127">
        <f>'03 - SO - 03 Zastřešení š...'!J31</f>
        <v>0</v>
      </c>
      <c r="AX54" s="127">
        <f>'03 - SO - 03 Zastřešení š...'!J32</f>
        <v>0</v>
      </c>
      <c r="AY54" s="127">
        <f>'03 - SO - 03 Zastřešení š...'!J33</f>
        <v>0</v>
      </c>
      <c r="AZ54" s="127">
        <f>'03 - SO - 03 Zastřešení š...'!F30</f>
        <v>0</v>
      </c>
      <c r="BA54" s="127">
        <f>'03 - SO - 03 Zastřešení š...'!F31</f>
        <v>0</v>
      </c>
      <c r="BB54" s="127">
        <f>'03 - SO - 03 Zastřešení š...'!F32</f>
        <v>0</v>
      </c>
      <c r="BC54" s="127">
        <f>'03 - SO - 03 Zastřešení š...'!F33</f>
        <v>0</v>
      </c>
      <c r="BD54" s="129">
        <f>'03 - SO - 03 Zastřešení š...'!F34</f>
        <v>0</v>
      </c>
      <c r="BT54" s="130" t="s">
        <v>24</v>
      </c>
      <c r="BV54" s="130" t="s">
        <v>79</v>
      </c>
      <c r="BW54" s="130" t="s">
        <v>92</v>
      </c>
      <c r="BX54" s="130" t="s">
        <v>7</v>
      </c>
      <c r="CL54" s="130" t="s">
        <v>22</v>
      </c>
      <c r="CM54" s="130" t="s">
        <v>86</v>
      </c>
    </row>
    <row r="55" s="5" customFormat="1" ht="14.4" customHeight="1">
      <c r="A55" s="118" t="s">
        <v>81</v>
      </c>
      <c r="B55" s="119"/>
      <c r="C55" s="120"/>
      <c r="D55" s="121" t="s">
        <v>93</v>
      </c>
      <c r="E55" s="121"/>
      <c r="F55" s="121"/>
      <c r="G55" s="121"/>
      <c r="H55" s="121"/>
      <c r="I55" s="122"/>
      <c r="J55" s="121" t="s">
        <v>94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'04 - Vedlejší a ostatní n...'!J27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84</v>
      </c>
      <c r="AR55" s="125"/>
      <c r="AS55" s="131">
        <v>0</v>
      </c>
      <c r="AT55" s="132">
        <f>ROUND(SUM(AV55:AW55),1)</f>
        <v>0</v>
      </c>
      <c r="AU55" s="133">
        <f>'04 - Vedlejší a ostatní n...'!P79</f>
        <v>0</v>
      </c>
      <c r="AV55" s="132">
        <f>'04 - Vedlejší a ostatní n...'!J30</f>
        <v>0</v>
      </c>
      <c r="AW55" s="132">
        <f>'04 - Vedlejší a ostatní n...'!J31</f>
        <v>0</v>
      </c>
      <c r="AX55" s="132">
        <f>'04 - Vedlejší a ostatní n...'!J32</f>
        <v>0</v>
      </c>
      <c r="AY55" s="132">
        <f>'04 - Vedlejší a ostatní n...'!J33</f>
        <v>0</v>
      </c>
      <c r="AZ55" s="132">
        <f>'04 - Vedlejší a ostatní n...'!F30</f>
        <v>0</v>
      </c>
      <c r="BA55" s="132">
        <f>'04 - Vedlejší a ostatní n...'!F31</f>
        <v>0</v>
      </c>
      <c r="BB55" s="132">
        <f>'04 - Vedlejší a ostatní n...'!F32</f>
        <v>0</v>
      </c>
      <c r="BC55" s="132">
        <f>'04 - Vedlejší a ostatní n...'!F33</f>
        <v>0</v>
      </c>
      <c r="BD55" s="134">
        <f>'04 - Vedlejší a ostatní n...'!F34</f>
        <v>0</v>
      </c>
      <c r="BT55" s="130" t="s">
        <v>24</v>
      </c>
      <c r="BV55" s="130" t="s">
        <v>79</v>
      </c>
      <c r="BW55" s="130" t="s">
        <v>95</v>
      </c>
      <c r="BX55" s="130" t="s">
        <v>7</v>
      </c>
      <c r="CL55" s="130" t="s">
        <v>22</v>
      </c>
      <c r="CM55" s="130" t="s">
        <v>86</v>
      </c>
    </row>
    <row r="56" s="1" customFormat="1" ht="30" customHeight="1">
      <c r="B56" s="45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1"/>
    </row>
    <row r="57" s="1" customFormat="1" ht="6.96" customHeight="1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71"/>
    </row>
  </sheetData>
  <sheetProtection sheet="1" formatColumns="0" formatRows="0" objects="1" scenarios="1" spinCount="100000" saltValue="7KfjyJxN7/dh75u+FaS7lTJQl04H/GKHbHstGrhsNJAe4NcDDXs5YWGUe5+tX8ZpCxp0tDoHLeotHnfNvtXXBQ==" hashValue="03jqPJsgWuySqRVbvVRY9ApZmpXhx/JVFgiu2HljJojQDhIlnJn6G5NwRsuYbZntda4PjhjEgBkK2ZZ/zXDR1w==" algorithmName="SHA-512" password="CC35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SO - 01 Kulturní dům'!C2" display="/"/>
    <hyperlink ref="A53" location="'02 - SO - 02 Restaurace a...'!C2" display="/"/>
    <hyperlink ref="A54" location="'03 - SO - 03 Zastřešení š...'!C2" display="/"/>
    <hyperlink ref="A55" location="'04 - Vedlejší a ostatní n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64.29" customWidth="1"/>
    <col min="7" max="7" width="7.43" customWidth="1"/>
    <col min="8" max="8" width="9.57" customWidth="1"/>
    <col min="9" max="9" width="10.86" style="135" customWidth="1"/>
    <col min="10" max="10" width="20.14" customWidth="1"/>
    <col min="11" max="11" width="13.29" customWidth="1"/>
    <col min="13" max="13" width="9.14" hidden="1"/>
    <col min="14" max="14" width="9.14" hidden="1"/>
    <col min="15" max="15" width="9.14" hidden="1"/>
    <col min="16" max="16" width="9.14" hidden="1"/>
    <col min="17" max="17" width="9.14" hidden="1"/>
    <col min="18" max="18" width="9.14" hidden="1"/>
    <col min="19" max="19" width="7" hidden="1" customWidth="1"/>
    <col min="20" max="20" width="25.43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86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4.4" customHeight="1">
      <c r="B7" s="27"/>
      <c r="C7" s="28"/>
      <c r="D7" s="28"/>
      <c r="E7" s="142" t="str">
        <f>'Rekapitulace stavby'!K6</f>
        <v>Kulturní dům s restaurací a penzionem Štěpánov nad Svratkou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103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8.6.2017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38</v>
      </c>
      <c r="K20" s="50"/>
    </row>
    <row r="21" s="1" customFormat="1" ht="18" customHeight="1">
      <c r="B21" s="45"/>
      <c r="C21" s="46"/>
      <c r="D21" s="46"/>
      <c r="E21" s="34" t="s">
        <v>39</v>
      </c>
      <c r="F21" s="46"/>
      <c r="G21" s="46"/>
      <c r="H21" s="46"/>
      <c r="I21" s="145" t="s">
        <v>34</v>
      </c>
      <c r="J21" s="34" t="s">
        <v>40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42</v>
      </c>
      <c r="E23" s="46"/>
      <c r="F23" s="46"/>
      <c r="G23" s="46"/>
      <c r="H23" s="46"/>
      <c r="I23" s="143"/>
      <c r="J23" s="46"/>
      <c r="K23" s="50"/>
    </row>
    <row r="24" s="6" customFormat="1" ht="14.4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43</v>
      </c>
      <c r="E27" s="46"/>
      <c r="F27" s="46"/>
      <c r="G27" s="46"/>
      <c r="H27" s="46"/>
      <c r="I27" s="143"/>
      <c r="J27" s="154">
        <f>ROUND(J93,1)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5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6">
        <f>ROUND(SUM(BE93:BE478), 1)</f>
        <v>0</v>
      </c>
      <c r="G30" s="46"/>
      <c r="H30" s="46"/>
      <c r="I30" s="157">
        <v>0.20999999999999999</v>
      </c>
      <c r="J30" s="156">
        <f>ROUND(ROUND((SUM(BE93:BE478)), 1)*I30, 1)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6">
        <f>ROUND(SUM(BF93:BF478), 1)</f>
        <v>0</v>
      </c>
      <c r="G31" s="46"/>
      <c r="H31" s="46"/>
      <c r="I31" s="157">
        <v>0.14999999999999999</v>
      </c>
      <c r="J31" s="156">
        <f>ROUND(ROUND((SUM(BF93:BF478)), 1)*I31, 1)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6">
        <f>ROUND(SUM(BG93:BG478), 1)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6">
        <f>ROUND(SUM(BH93:BH478), 1)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6">
        <f>ROUND(SUM(BI93:BI478), 1)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53</v>
      </c>
      <c r="E36" s="97"/>
      <c r="F36" s="97"/>
      <c r="G36" s="160" t="s">
        <v>54</v>
      </c>
      <c r="H36" s="161" t="s">
        <v>55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104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4.4" customHeight="1">
      <c r="B45" s="45"/>
      <c r="C45" s="46"/>
      <c r="D45" s="46"/>
      <c r="E45" s="142" t="str">
        <f>E7</f>
        <v>Kulturní dům s restaurací a penzionem Štěpánov nad Svratkou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6.2" customHeight="1">
      <c r="B47" s="45"/>
      <c r="C47" s="46"/>
      <c r="D47" s="46"/>
      <c r="E47" s="144" t="str">
        <f>E9</f>
        <v>01 - SO - 01 Kulturní dům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Štěpánov nad Svratkou</v>
      </c>
      <c r="G49" s="46"/>
      <c r="H49" s="46"/>
      <c r="I49" s="145" t="s">
        <v>27</v>
      </c>
      <c r="J49" s="146" t="str">
        <f>IF(J12="","",J12)</f>
        <v>8.6.2017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Městys Štěpánov nad Svratkou čp. 23, Štěpánov n. S</v>
      </c>
      <c r="G51" s="46"/>
      <c r="H51" s="46"/>
      <c r="I51" s="145" t="s">
        <v>37</v>
      </c>
      <c r="J51" s="43" t="str">
        <f>E21</f>
        <v>Ing. Táborský, Brněnská 34, ZR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105</v>
      </c>
      <c r="D54" s="158"/>
      <c r="E54" s="158"/>
      <c r="F54" s="158"/>
      <c r="G54" s="158"/>
      <c r="H54" s="158"/>
      <c r="I54" s="172"/>
      <c r="J54" s="173" t="s">
        <v>106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107</v>
      </c>
      <c r="D56" s="46"/>
      <c r="E56" s="46"/>
      <c r="F56" s="46"/>
      <c r="G56" s="46"/>
      <c r="H56" s="46"/>
      <c r="I56" s="143"/>
      <c r="J56" s="154">
        <f>J93</f>
        <v>0</v>
      </c>
      <c r="K56" s="50"/>
      <c r="AU56" s="23" t="s">
        <v>108</v>
      </c>
    </row>
    <row r="57" s="7" customFormat="1" ht="24.96" customHeight="1">
      <c r="B57" s="176"/>
      <c r="C57" s="177"/>
      <c r="D57" s="178" t="s">
        <v>109</v>
      </c>
      <c r="E57" s="179"/>
      <c r="F57" s="179"/>
      <c r="G57" s="179"/>
      <c r="H57" s="179"/>
      <c r="I57" s="180"/>
      <c r="J57" s="181">
        <f>J94</f>
        <v>0</v>
      </c>
      <c r="K57" s="182"/>
    </row>
    <row r="58" s="8" customFormat="1" ht="19.92" customHeight="1">
      <c r="B58" s="183"/>
      <c r="C58" s="184"/>
      <c r="D58" s="185" t="s">
        <v>110</v>
      </c>
      <c r="E58" s="186"/>
      <c r="F58" s="186"/>
      <c r="G58" s="186"/>
      <c r="H58" s="186"/>
      <c r="I58" s="187"/>
      <c r="J58" s="188">
        <f>J95</f>
        <v>0</v>
      </c>
      <c r="K58" s="189"/>
    </row>
    <row r="59" s="8" customFormat="1" ht="19.92" customHeight="1">
      <c r="B59" s="183"/>
      <c r="C59" s="184"/>
      <c r="D59" s="185" t="s">
        <v>111</v>
      </c>
      <c r="E59" s="186"/>
      <c r="F59" s="186"/>
      <c r="G59" s="186"/>
      <c r="H59" s="186"/>
      <c r="I59" s="187"/>
      <c r="J59" s="188">
        <f>J108</f>
        <v>0</v>
      </c>
      <c r="K59" s="189"/>
    </row>
    <row r="60" s="8" customFormat="1" ht="19.92" customHeight="1">
      <c r="B60" s="183"/>
      <c r="C60" s="184"/>
      <c r="D60" s="185" t="s">
        <v>112</v>
      </c>
      <c r="E60" s="186"/>
      <c r="F60" s="186"/>
      <c r="G60" s="186"/>
      <c r="H60" s="186"/>
      <c r="I60" s="187"/>
      <c r="J60" s="188">
        <f>J236</f>
        <v>0</v>
      </c>
      <c r="K60" s="189"/>
    </row>
    <row r="61" s="8" customFormat="1" ht="19.92" customHeight="1">
      <c r="B61" s="183"/>
      <c r="C61" s="184"/>
      <c r="D61" s="185" t="s">
        <v>113</v>
      </c>
      <c r="E61" s="186"/>
      <c r="F61" s="186"/>
      <c r="G61" s="186"/>
      <c r="H61" s="186"/>
      <c r="I61" s="187"/>
      <c r="J61" s="188">
        <f>J293</f>
        <v>0</v>
      </c>
      <c r="K61" s="189"/>
    </row>
    <row r="62" s="8" customFormat="1" ht="19.92" customHeight="1">
      <c r="B62" s="183"/>
      <c r="C62" s="184"/>
      <c r="D62" s="185" t="s">
        <v>114</v>
      </c>
      <c r="E62" s="186"/>
      <c r="F62" s="186"/>
      <c r="G62" s="186"/>
      <c r="H62" s="186"/>
      <c r="I62" s="187"/>
      <c r="J62" s="188">
        <f>J300</f>
        <v>0</v>
      </c>
      <c r="K62" s="189"/>
    </row>
    <row r="63" s="7" customFormat="1" ht="24.96" customHeight="1">
      <c r="B63" s="176"/>
      <c r="C63" s="177"/>
      <c r="D63" s="178" t="s">
        <v>115</v>
      </c>
      <c r="E63" s="179"/>
      <c r="F63" s="179"/>
      <c r="G63" s="179"/>
      <c r="H63" s="179"/>
      <c r="I63" s="180"/>
      <c r="J63" s="181">
        <f>J302</f>
        <v>0</v>
      </c>
      <c r="K63" s="182"/>
    </row>
    <row r="64" s="8" customFormat="1" ht="19.92" customHeight="1">
      <c r="B64" s="183"/>
      <c r="C64" s="184"/>
      <c r="D64" s="185" t="s">
        <v>116</v>
      </c>
      <c r="E64" s="186"/>
      <c r="F64" s="186"/>
      <c r="G64" s="186"/>
      <c r="H64" s="186"/>
      <c r="I64" s="187"/>
      <c r="J64" s="188">
        <f>J303</f>
        <v>0</v>
      </c>
      <c r="K64" s="189"/>
    </row>
    <row r="65" s="8" customFormat="1" ht="19.92" customHeight="1">
      <c r="B65" s="183"/>
      <c r="C65" s="184"/>
      <c r="D65" s="185" t="s">
        <v>117</v>
      </c>
      <c r="E65" s="186"/>
      <c r="F65" s="186"/>
      <c r="G65" s="186"/>
      <c r="H65" s="186"/>
      <c r="I65" s="187"/>
      <c r="J65" s="188">
        <f>J308</f>
        <v>0</v>
      </c>
      <c r="K65" s="189"/>
    </row>
    <row r="66" s="8" customFormat="1" ht="19.92" customHeight="1">
      <c r="B66" s="183"/>
      <c r="C66" s="184"/>
      <c r="D66" s="185" t="s">
        <v>118</v>
      </c>
      <c r="E66" s="186"/>
      <c r="F66" s="186"/>
      <c r="G66" s="186"/>
      <c r="H66" s="186"/>
      <c r="I66" s="187"/>
      <c r="J66" s="188">
        <f>J365</f>
        <v>0</v>
      </c>
      <c r="K66" s="189"/>
    </row>
    <row r="67" s="8" customFormat="1" ht="19.92" customHeight="1">
      <c r="B67" s="183"/>
      <c r="C67" s="184"/>
      <c r="D67" s="185" t="s">
        <v>119</v>
      </c>
      <c r="E67" s="186"/>
      <c r="F67" s="186"/>
      <c r="G67" s="186"/>
      <c r="H67" s="186"/>
      <c r="I67" s="187"/>
      <c r="J67" s="188">
        <f>J367</f>
        <v>0</v>
      </c>
      <c r="K67" s="189"/>
    </row>
    <row r="68" s="8" customFormat="1" ht="19.92" customHeight="1">
      <c r="B68" s="183"/>
      <c r="C68" s="184"/>
      <c r="D68" s="185" t="s">
        <v>120</v>
      </c>
      <c r="E68" s="186"/>
      <c r="F68" s="186"/>
      <c r="G68" s="186"/>
      <c r="H68" s="186"/>
      <c r="I68" s="187"/>
      <c r="J68" s="188">
        <f>J375</f>
        <v>0</v>
      </c>
      <c r="K68" s="189"/>
    </row>
    <row r="69" s="8" customFormat="1" ht="19.92" customHeight="1">
      <c r="B69" s="183"/>
      <c r="C69" s="184"/>
      <c r="D69" s="185" t="s">
        <v>121</v>
      </c>
      <c r="E69" s="186"/>
      <c r="F69" s="186"/>
      <c r="G69" s="186"/>
      <c r="H69" s="186"/>
      <c r="I69" s="187"/>
      <c r="J69" s="188">
        <f>J397</f>
        <v>0</v>
      </c>
      <c r="K69" s="189"/>
    </row>
    <row r="70" s="8" customFormat="1" ht="19.92" customHeight="1">
      <c r="B70" s="183"/>
      <c r="C70" s="184"/>
      <c r="D70" s="185" t="s">
        <v>122</v>
      </c>
      <c r="E70" s="186"/>
      <c r="F70" s="186"/>
      <c r="G70" s="186"/>
      <c r="H70" s="186"/>
      <c r="I70" s="187"/>
      <c r="J70" s="188">
        <f>J434</f>
        <v>0</v>
      </c>
      <c r="K70" s="189"/>
    </row>
    <row r="71" s="8" customFormat="1" ht="19.92" customHeight="1">
      <c r="B71" s="183"/>
      <c r="C71" s="184"/>
      <c r="D71" s="185" t="s">
        <v>123</v>
      </c>
      <c r="E71" s="186"/>
      <c r="F71" s="186"/>
      <c r="G71" s="186"/>
      <c r="H71" s="186"/>
      <c r="I71" s="187"/>
      <c r="J71" s="188">
        <f>J457</f>
        <v>0</v>
      </c>
      <c r="K71" s="189"/>
    </row>
    <row r="72" s="7" customFormat="1" ht="24.96" customHeight="1">
      <c r="B72" s="176"/>
      <c r="C72" s="177"/>
      <c r="D72" s="178" t="s">
        <v>124</v>
      </c>
      <c r="E72" s="179"/>
      <c r="F72" s="179"/>
      <c r="G72" s="179"/>
      <c r="H72" s="179"/>
      <c r="I72" s="180"/>
      <c r="J72" s="181">
        <f>J476</f>
        <v>0</v>
      </c>
      <c r="K72" s="182"/>
    </row>
    <row r="73" s="8" customFormat="1" ht="19.92" customHeight="1">
      <c r="B73" s="183"/>
      <c r="C73" s="184"/>
      <c r="D73" s="185" t="s">
        <v>125</v>
      </c>
      <c r="E73" s="186"/>
      <c r="F73" s="186"/>
      <c r="G73" s="186"/>
      <c r="H73" s="186"/>
      <c r="I73" s="187"/>
      <c r="J73" s="188">
        <f>J477</f>
        <v>0</v>
      </c>
      <c r="K73" s="189"/>
    </row>
    <row r="74" s="1" customFormat="1" ht="21.84" customHeight="1">
      <c r="B74" s="45"/>
      <c r="C74" s="46"/>
      <c r="D74" s="46"/>
      <c r="E74" s="46"/>
      <c r="F74" s="46"/>
      <c r="G74" s="46"/>
      <c r="H74" s="46"/>
      <c r="I74" s="143"/>
      <c r="J74" s="46"/>
      <c r="K74" s="50"/>
    </row>
    <row r="75" s="1" customFormat="1" ht="6.96" customHeight="1">
      <c r="B75" s="66"/>
      <c r="C75" s="67"/>
      <c r="D75" s="67"/>
      <c r="E75" s="67"/>
      <c r="F75" s="67"/>
      <c r="G75" s="67"/>
      <c r="H75" s="67"/>
      <c r="I75" s="165"/>
      <c r="J75" s="67"/>
      <c r="K75" s="68"/>
    </row>
    <row r="79" s="1" customFormat="1" ht="6.96" customHeight="1">
      <c r="B79" s="69"/>
      <c r="C79" s="70"/>
      <c r="D79" s="70"/>
      <c r="E79" s="70"/>
      <c r="F79" s="70"/>
      <c r="G79" s="70"/>
      <c r="H79" s="70"/>
      <c r="I79" s="168"/>
      <c r="J79" s="70"/>
      <c r="K79" s="70"/>
      <c r="L79" s="71"/>
    </row>
    <row r="80" s="1" customFormat="1" ht="36.96" customHeight="1">
      <c r="B80" s="45"/>
      <c r="C80" s="72" t="s">
        <v>126</v>
      </c>
      <c r="D80" s="73"/>
      <c r="E80" s="73"/>
      <c r="F80" s="73"/>
      <c r="G80" s="73"/>
      <c r="H80" s="73"/>
      <c r="I80" s="190"/>
      <c r="J80" s="73"/>
      <c r="K80" s="73"/>
      <c r="L80" s="71"/>
    </row>
    <row r="81" s="1" customFormat="1" ht="6.96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1" customFormat="1" ht="14.4" customHeight="1">
      <c r="B82" s="45"/>
      <c r="C82" s="75" t="s">
        <v>18</v>
      </c>
      <c r="D82" s="73"/>
      <c r="E82" s="73"/>
      <c r="F82" s="73"/>
      <c r="G82" s="73"/>
      <c r="H82" s="73"/>
      <c r="I82" s="190"/>
      <c r="J82" s="73"/>
      <c r="K82" s="73"/>
      <c r="L82" s="71"/>
    </row>
    <row r="83" s="1" customFormat="1" ht="14.4" customHeight="1">
      <c r="B83" s="45"/>
      <c r="C83" s="73"/>
      <c r="D83" s="73"/>
      <c r="E83" s="191" t="str">
        <f>E7</f>
        <v>Kulturní dům s restaurací a penzionem Štěpánov nad Svratkou</v>
      </c>
      <c r="F83" s="75"/>
      <c r="G83" s="75"/>
      <c r="H83" s="75"/>
      <c r="I83" s="190"/>
      <c r="J83" s="73"/>
      <c r="K83" s="73"/>
      <c r="L83" s="71"/>
    </row>
    <row r="84" s="1" customFormat="1" ht="14.4" customHeight="1">
      <c r="B84" s="45"/>
      <c r="C84" s="75" t="s">
        <v>102</v>
      </c>
      <c r="D84" s="73"/>
      <c r="E84" s="73"/>
      <c r="F84" s="73"/>
      <c r="G84" s="73"/>
      <c r="H84" s="73"/>
      <c r="I84" s="190"/>
      <c r="J84" s="73"/>
      <c r="K84" s="73"/>
      <c r="L84" s="71"/>
    </row>
    <row r="85" s="1" customFormat="1" ht="16.2" customHeight="1">
      <c r="B85" s="45"/>
      <c r="C85" s="73"/>
      <c r="D85" s="73"/>
      <c r="E85" s="81" t="str">
        <f>E9</f>
        <v>01 - SO - 01 Kulturní dům</v>
      </c>
      <c r="F85" s="73"/>
      <c r="G85" s="73"/>
      <c r="H85" s="73"/>
      <c r="I85" s="190"/>
      <c r="J85" s="73"/>
      <c r="K85" s="73"/>
      <c r="L85" s="71"/>
    </row>
    <row r="86" s="1" customFormat="1" ht="6.96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="1" customFormat="1" ht="18" customHeight="1">
      <c r="B87" s="45"/>
      <c r="C87" s="75" t="s">
        <v>25</v>
      </c>
      <c r="D87" s="73"/>
      <c r="E87" s="73"/>
      <c r="F87" s="192" t="str">
        <f>F12</f>
        <v>Štěpánov nad Svratkou</v>
      </c>
      <c r="G87" s="73"/>
      <c r="H87" s="73"/>
      <c r="I87" s="193" t="s">
        <v>27</v>
      </c>
      <c r="J87" s="84" t="str">
        <f>IF(J12="","",J12)</f>
        <v>8.6.2017</v>
      </c>
      <c r="K87" s="73"/>
      <c r="L87" s="71"/>
    </row>
    <row r="88" s="1" customFormat="1" ht="6.96" customHeight="1">
      <c r="B88" s="45"/>
      <c r="C88" s="73"/>
      <c r="D88" s="73"/>
      <c r="E88" s="73"/>
      <c r="F88" s="73"/>
      <c r="G88" s="73"/>
      <c r="H88" s="73"/>
      <c r="I88" s="190"/>
      <c r="J88" s="73"/>
      <c r="K88" s="73"/>
      <c r="L88" s="71"/>
    </row>
    <row r="89" s="1" customFormat="1">
      <c r="B89" s="45"/>
      <c r="C89" s="75" t="s">
        <v>31</v>
      </c>
      <c r="D89" s="73"/>
      <c r="E89" s="73"/>
      <c r="F89" s="192" t="str">
        <f>E15</f>
        <v>Městys Štěpánov nad Svratkou čp. 23, Štěpánov n. S</v>
      </c>
      <c r="G89" s="73"/>
      <c r="H89" s="73"/>
      <c r="I89" s="193" t="s">
        <v>37</v>
      </c>
      <c r="J89" s="192" t="str">
        <f>E21</f>
        <v>Ing. Táborský, Brněnská 34, ZR</v>
      </c>
      <c r="K89" s="73"/>
      <c r="L89" s="71"/>
    </row>
    <row r="90" s="1" customFormat="1" ht="14.4" customHeight="1">
      <c r="B90" s="45"/>
      <c r="C90" s="75" t="s">
        <v>35</v>
      </c>
      <c r="D90" s="73"/>
      <c r="E90" s="73"/>
      <c r="F90" s="192" t="str">
        <f>IF(E18="","",E18)</f>
        <v/>
      </c>
      <c r="G90" s="73"/>
      <c r="H90" s="73"/>
      <c r="I90" s="190"/>
      <c r="J90" s="73"/>
      <c r="K90" s="73"/>
      <c r="L90" s="71"/>
    </row>
    <row r="91" s="1" customFormat="1" ht="10.32" customHeight="1">
      <c r="B91" s="45"/>
      <c r="C91" s="73"/>
      <c r="D91" s="73"/>
      <c r="E91" s="73"/>
      <c r="F91" s="73"/>
      <c r="G91" s="73"/>
      <c r="H91" s="73"/>
      <c r="I91" s="190"/>
      <c r="J91" s="73"/>
      <c r="K91" s="73"/>
      <c r="L91" s="71"/>
    </row>
    <row r="92" s="9" customFormat="1" ht="29.28" customHeight="1">
      <c r="B92" s="194"/>
      <c r="C92" s="195" t="s">
        <v>127</v>
      </c>
      <c r="D92" s="196" t="s">
        <v>62</v>
      </c>
      <c r="E92" s="196" t="s">
        <v>58</v>
      </c>
      <c r="F92" s="196" t="s">
        <v>128</v>
      </c>
      <c r="G92" s="196" t="s">
        <v>129</v>
      </c>
      <c r="H92" s="196" t="s">
        <v>130</v>
      </c>
      <c r="I92" s="197" t="s">
        <v>131</v>
      </c>
      <c r="J92" s="196" t="s">
        <v>106</v>
      </c>
      <c r="K92" s="198" t="s">
        <v>132</v>
      </c>
      <c r="L92" s="199"/>
      <c r="M92" s="101" t="s">
        <v>133</v>
      </c>
      <c r="N92" s="102" t="s">
        <v>47</v>
      </c>
      <c r="O92" s="102" t="s">
        <v>134</v>
      </c>
      <c r="P92" s="102" t="s">
        <v>135</v>
      </c>
      <c r="Q92" s="102" t="s">
        <v>136</v>
      </c>
      <c r="R92" s="102" t="s">
        <v>137</v>
      </c>
      <c r="S92" s="102" t="s">
        <v>138</v>
      </c>
      <c r="T92" s="103" t="s">
        <v>139</v>
      </c>
    </row>
    <row r="93" s="1" customFormat="1" ht="29.28" customHeight="1">
      <c r="B93" s="45"/>
      <c r="C93" s="107" t="s">
        <v>107</v>
      </c>
      <c r="D93" s="73"/>
      <c r="E93" s="73"/>
      <c r="F93" s="73"/>
      <c r="G93" s="73"/>
      <c r="H93" s="73"/>
      <c r="I93" s="190"/>
      <c r="J93" s="200">
        <f>BK93</f>
        <v>0</v>
      </c>
      <c r="K93" s="73"/>
      <c r="L93" s="71"/>
      <c r="M93" s="104"/>
      <c r="N93" s="105"/>
      <c r="O93" s="105"/>
      <c r="P93" s="201">
        <f>P94+P302+P476</f>
        <v>0</v>
      </c>
      <c r="Q93" s="105"/>
      <c r="R93" s="201">
        <f>R94+R302+R476</f>
        <v>89.333127250000004</v>
      </c>
      <c r="S93" s="105"/>
      <c r="T93" s="202">
        <f>T94+T302+T476</f>
        <v>53.632514999999998</v>
      </c>
      <c r="AT93" s="23" t="s">
        <v>76</v>
      </c>
      <c r="AU93" s="23" t="s">
        <v>108</v>
      </c>
      <c r="BK93" s="203">
        <f>BK94+BK302+BK476</f>
        <v>0</v>
      </c>
    </row>
    <row r="94" s="10" customFormat="1" ht="37.44" customHeight="1">
      <c r="B94" s="204"/>
      <c r="C94" s="205"/>
      <c r="D94" s="206" t="s">
        <v>76</v>
      </c>
      <c r="E94" s="207" t="s">
        <v>140</v>
      </c>
      <c r="F94" s="207" t="s">
        <v>141</v>
      </c>
      <c r="G94" s="205"/>
      <c r="H94" s="205"/>
      <c r="I94" s="208"/>
      <c r="J94" s="209">
        <f>BK94</f>
        <v>0</v>
      </c>
      <c r="K94" s="205"/>
      <c r="L94" s="210"/>
      <c r="M94" s="211"/>
      <c r="N94" s="212"/>
      <c r="O94" s="212"/>
      <c r="P94" s="213">
        <f>P95+P108+P236+P293+P300</f>
        <v>0</v>
      </c>
      <c r="Q94" s="212"/>
      <c r="R94" s="213">
        <f>R95+R108+R236+R293+R300</f>
        <v>58.377210220000002</v>
      </c>
      <c r="S94" s="212"/>
      <c r="T94" s="214">
        <f>T95+T108+T236+T293+T300</f>
        <v>45.498868999999999</v>
      </c>
      <c r="AR94" s="215" t="s">
        <v>24</v>
      </c>
      <c r="AT94" s="216" t="s">
        <v>76</v>
      </c>
      <c r="AU94" s="216" t="s">
        <v>77</v>
      </c>
      <c r="AY94" s="215" t="s">
        <v>142</v>
      </c>
      <c r="BK94" s="217">
        <f>BK95+BK108+BK236+BK293+BK300</f>
        <v>0</v>
      </c>
    </row>
    <row r="95" s="10" customFormat="1" ht="19.92" customHeight="1">
      <c r="B95" s="204"/>
      <c r="C95" s="205"/>
      <c r="D95" s="206" t="s">
        <v>76</v>
      </c>
      <c r="E95" s="218" t="s">
        <v>143</v>
      </c>
      <c r="F95" s="218" t="s">
        <v>144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SUM(P96:P107)</f>
        <v>0</v>
      </c>
      <c r="Q95" s="212"/>
      <c r="R95" s="213">
        <f>SUM(R96:R107)</f>
        <v>7.2264141399999993</v>
      </c>
      <c r="S95" s="212"/>
      <c r="T95" s="214">
        <f>SUM(T96:T107)</f>
        <v>0</v>
      </c>
      <c r="AR95" s="215" t="s">
        <v>24</v>
      </c>
      <c r="AT95" s="216" t="s">
        <v>76</v>
      </c>
      <c r="AU95" s="216" t="s">
        <v>24</v>
      </c>
      <c r="AY95" s="215" t="s">
        <v>142</v>
      </c>
      <c r="BK95" s="217">
        <f>SUM(BK96:BK107)</f>
        <v>0</v>
      </c>
    </row>
    <row r="96" s="1" customFormat="1" ht="14.4" customHeight="1">
      <c r="B96" s="45"/>
      <c r="C96" s="220" t="s">
        <v>24</v>
      </c>
      <c r="D96" s="220" t="s">
        <v>145</v>
      </c>
      <c r="E96" s="221" t="s">
        <v>146</v>
      </c>
      <c r="F96" s="222" t="s">
        <v>147</v>
      </c>
      <c r="G96" s="223" t="s">
        <v>148</v>
      </c>
      <c r="H96" s="224">
        <v>13.196999999999999</v>
      </c>
      <c r="I96" s="225"/>
      <c r="J96" s="226">
        <f>ROUND(I96*H96,2)</f>
        <v>0</v>
      </c>
      <c r="K96" s="222" t="s">
        <v>149</v>
      </c>
      <c r="L96" s="71"/>
      <c r="M96" s="227" t="s">
        <v>22</v>
      </c>
      <c r="N96" s="228" t="s">
        <v>48</v>
      </c>
      <c r="O96" s="46"/>
      <c r="P96" s="229">
        <f>O96*H96</f>
        <v>0</v>
      </c>
      <c r="Q96" s="229">
        <v>0.40661999999999998</v>
      </c>
      <c r="R96" s="229">
        <f>Q96*H96</f>
        <v>5.3661641399999995</v>
      </c>
      <c r="S96" s="229">
        <v>0</v>
      </c>
      <c r="T96" s="230">
        <f>S96*H96</f>
        <v>0</v>
      </c>
      <c r="AR96" s="23" t="s">
        <v>150</v>
      </c>
      <c r="AT96" s="23" t="s">
        <v>145</v>
      </c>
      <c r="AU96" s="23" t="s">
        <v>86</v>
      </c>
      <c r="AY96" s="23" t="s">
        <v>142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24</v>
      </c>
      <c r="BK96" s="231">
        <f>ROUND(I96*H96,2)</f>
        <v>0</v>
      </c>
      <c r="BL96" s="23" t="s">
        <v>150</v>
      </c>
      <c r="BM96" s="23" t="s">
        <v>151</v>
      </c>
    </row>
    <row r="97" s="11" customFormat="1">
      <c r="B97" s="232"/>
      <c r="C97" s="233"/>
      <c r="D97" s="234" t="s">
        <v>152</v>
      </c>
      <c r="E97" s="235" t="s">
        <v>22</v>
      </c>
      <c r="F97" s="236" t="s">
        <v>153</v>
      </c>
      <c r="G97" s="233"/>
      <c r="H97" s="235" t="s">
        <v>22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152</v>
      </c>
      <c r="AU97" s="242" t="s">
        <v>86</v>
      </c>
      <c r="AV97" s="11" t="s">
        <v>24</v>
      </c>
      <c r="AW97" s="11" t="s">
        <v>41</v>
      </c>
      <c r="AX97" s="11" t="s">
        <v>77</v>
      </c>
      <c r="AY97" s="242" t="s">
        <v>142</v>
      </c>
    </row>
    <row r="98" s="12" customFormat="1">
      <c r="B98" s="243"/>
      <c r="C98" s="244"/>
      <c r="D98" s="234" t="s">
        <v>152</v>
      </c>
      <c r="E98" s="245" t="s">
        <v>22</v>
      </c>
      <c r="F98" s="246" t="s">
        <v>154</v>
      </c>
      <c r="G98" s="244"/>
      <c r="H98" s="247">
        <v>11.460000000000001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152</v>
      </c>
      <c r="AU98" s="253" t="s">
        <v>86</v>
      </c>
      <c r="AV98" s="12" t="s">
        <v>86</v>
      </c>
      <c r="AW98" s="12" t="s">
        <v>41</v>
      </c>
      <c r="AX98" s="12" t="s">
        <v>77</v>
      </c>
      <c r="AY98" s="253" t="s">
        <v>142</v>
      </c>
    </row>
    <row r="99" s="11" customFormat="1">
      <c r="B99" s="232"/>
      <c r="C99" s="233"/>
      <c r="D99" s="234" t="s">
        <v>152</v>
      </c>
      <c r="E99" s="235" t="s">
        <v>22</v>
      </c>
      <c r="F99" s="236" t="s">
        <v>155</v>
      </c>
      <c r="G99" s="233"/>
      <c r="H99" s="235" t="s">
        <v>22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152</v>
      </c>
      <c r="AU99" s="242" t="s">
        <v>86</v>
      </c>
      <c r="AV99" s="11" t="s">
        <v>24</v>
      </c>
      <c r="AW99" s="11" t="s">
        <v>41</v>
      </c>
      <c r="AX99" s="11" t="s">
        <v>77</v>
      </c>
      <c r="AY99" s="242" t="s">
        <v>142</v>
      </c>
    </row>
    <row r="100" s="12" customFormat="1">
      <c r="B100" s="243"/>
      <c r="C100" s="244"/>
      <c r="D100" s="234" t="s">
        <v>152</v>
      </c>
      <c r="E100" s="245" t="s">
        <v>22</v>
      </c>
      <c r="F100" s="246" t="s">
        <v>156</v>
      </c>
      <c r="G100" s="244"/>
      <c r="H100" s="247">
        <v>1.98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152</v>
      </c>
      <c r="AU100" s="253" t="s">
        <v>86</v>
      </c>
      <c r="AV100" s="12" t="s">
        <v>86</v>
      </c>
      <c r="AW100" s="12" t="s">
        <v>41</v>
      </c>
      <c r="AX100" s="12" t="s">
        <v>77</v>
      </c>
      <c r="AY100" s="253" t="s">
        <v>142</v>
      </c>
    </row>
    <row r="101" s="12" customFormat="1">
      <c r="B101" s="243"/>
      <c r="C101" s="244"/>
      <c r="D101" s="234" t="s">
        <v>152</v>
      </c>
      <c r="E101" s="245" t="s">
        <v>22</v>
      </c>
      <c r="F101" s="246" t="s">
        <v>157</v>
      </c>
      <c r="G101" s="244"/>
      <c r="H101" s="247">
        <v>-0.24299999999999999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152</v>
      </c>
      <c r="AU101" s="253" t="s">
        <v>86</v>
      </c>
      <c r="AV101" s="12" t="s">
        <v>86</v>
      </c>
      <c r="AW101" s="12" t="s">
        <v>41</v>
      </c>
      <c r="AX101" s="12" t="s">
        <v>77</v>
      </c>
      <c r="AY101" s="253" t="s">
        <v>142</v>
      </c>
    </row>
    <row r="102" s="13" customFormat="1">
      <c r="B102" s="254"/>
      <c r="C102" s="255"/>
      <c r="D102" s="234" t="s">
        <v>152</v>
      </c>
      <c r="E102" s="256" t="s">
        <v>22</v>
      </c>
      <c r="F102" s="257" t="s">
        <v>158</v>
      </c>
      <c r="G102" s="255"/>
      <c r="H102" s="258">
        <v>13.196999999999999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AT102" s="264" t="s">
        <v>152</v>
      </c>
      <c r="AU102" s="264" t="s">
        <v>86</v>
      </c>
      <c r="AV102" s="13" t="s">
        <v>150</v>
      </c>
      <c r="AW102" s="13" t="s">
        <v>41</v>
      </c>
      <c r="AX102" s="13" t="s">
        <v>24</v>
      </c>
      <c r="AY102" s="264" t="s">
        <v>142</v>
      </c>
    </row>
    <row r="103" s="1" customFormat="1" ht="14.4" customHeight="1">
      <c r="B103" s="45"/>
      <c r="C103" s="220" t="s">
        <v>86</v>
      </c>
      <c r="D103" s="220" t="s">
        <v>145</v>
      </c>
      <c r="E103" s="221" t="s">
        <v>159</v>
      </c>
      <c r="F103" s="222" t="s">
        <v>160</v>
      </c>
      <c r="G103" s="223" t="s">
        <v>161</v>
      </c>
      <c r="H103" s="224">
        <v>25</v>
      </c>
      <c r="I103" s="225"/>
      <c r="J103" s="226">
        <f>ROUND(I103*H103,2)</f>
        <v>0</v>
      </c>
      <c r="K103" s="222" t="s">
        <v>149</v>
      </c>
      <c r="L103" s="71"/>
      <c r="M103" s="227" t="s">
        <v>22</v>
      </c>
      <c r="N103" s="228" t="s">
        <v>48</v>
      </c>
      <c r="O103" s="46"/>
      <c r="P103" s="229">
        <f>O103*H103</f>
        <v>0</v>
      </c>
      <c r="Q103" s="229">
        <v>0.074289999999999995</v>
      </c>
      <c r="R103" s="229">
        <f>Q103*H103</f>
        <v>1.8572499999999999</v>
      </c>
      <c r="S103" s="229">
        <v>0</v>
      </c>
      <c r="T103" s="230">
        <f>S103*H103</f>
        <v>0</v>
      </c>
      <c r="AR103" s="23" t="s">
        <v>150</v>
      </c>
      <c r="AT103" s="23" t="s">
        <v>145</v>
      </c>
      <c r="AU103" s="23" t="s">
        <v>86</v>
      </c>
      <c r="AY103" s="23" t="s">
        <v>142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24</v>
      </c>
      <c r="BK103" s="231">
        <f>ROUND(I103*H103,2)</f>
        <v>0</v>
      </c>
      <c r="BL103" s="23" t="s">
        <v>150</v>
      </c>
      <c r="BM103" s="23" t="s">
        <v>162</v>
      </c>
    </row>
    <row r="104" s="12" customFormat="1">
      <c r="B104" s="243"/>
      <c r="C104" s="244"/>
      <c r="D104" s="234" t="s">
        <v>152</v>
      </c>
      <c r="E104" s="245" t="s">
        <v>22</v>
      </c>
      <c r="F104" s="246" t="s">
        <v>163</v>
      </c>
      <c r="G104" s="244"/>
      <c r="H104" s="247">
        <v>25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152</v>
      </c>
      <c r="AU104" s="253" t="s">
        <v>86</v>
      </c>
      <c r="AV104" s="12" t="s">
        <v>86</v>
      </c>
      <c r="AW104" s="12" t="s">
        <v>41</v>
      </c>
      <c r="AX104" s="12" t="s">
        <v>24</v>
      </c>
      <c r="AY104" s="253" t="s">
        <v>142</v>
      </c>
    </row>
    <row r="105" s="1" customFormat="1" ht="22.8" customHeight="1">
      <c r="B105" s="45"/>
      <c r="C105" s="220" t="s">
        <v>143</v>
      </c>
      <c r="D105" s="220" t="s">
        <v>145</v>
      </c>
      <c r="E105" s="221" t="s">
        <v>164</v>
      </c>
      <c r="F105" s="222" t="s">
        <v>165</v>
      </c>
      <c r="G105" s="223" t="s">
        <v>166</v>
      </c>
      <c r="H105" s="224">
        <v>10</v>
      </c>
      <c r="I105" s="225"/>
      <c r="J105" s="226">
        <f>ROUND(I105*H105,2)</f>
        <v>0</v>
      </c>
      <c r="K105" s="222" t="s">
        <v>149</v>
      </c>
      <c r="L105" s="71"/>
      <c r="M105" s="227" t="s">
        <v>22</v>
      </c>
      <c r="N105" s="228" t="s">
        <v>48</v>
      </c>
      <c r="O105" s="46"/>
      <c r="P105" s="229">
        <f>O105*H105</f>
        <v>0</v>
      </c>
      <c r="Q105" s="229">
        <v>0.00029999999999999997</v>
      </c>
      <c r="R105" s="229">
        <f>Q105*H105</f>
        <v>0.0029999999999999996</v>
      </c>
      <c r="S105" s="229">
        <v>0</v>
      </c>
      <c r="T105" s="230">
        <f>S105*H105</f>
        <v>0</v>
      </c>
      <c r="AR105" s="23" t="s">
        <v>150</v>
      </c>
      <c r="AT105" s="23" t="s">
        <v>145</v>
      </c>
      <c r="AU105" s="23" t="s">
        <v>86</v>
      </c>
      <c r="AY105" s="23" t="s">
        <v>142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24</v>
      </c>
      <c r="BK105" s="231">
        <f>ROUND(I105*H105,2)</f>
        <v>0</v>
      </c>
      <c r="BL105" s="23" t="s">
        <v>150</v>
      </c>
      <c r="BM105" s="23" t="s">
        <v>167</v>
      </c>
    </row>
    <row r="106" s="11" customFormat="1">
      <c r="B106" s="232"/>
      <c r="C106" s="233"/>
      <c r="D106" s="234" t="s">
        <v>152</v>
      </c>
      <c r="E106" s="235" t="s">
        <v>22</v>
      </c>
      <c r="F106" s="236" t="s">
        <v>168</v>
      </c>
      <c r="G106" s="233"/>
      <c r="H106" s="235" t="s">
        <v>22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152</v>
      </c>
      <c r="AU106" s="242" t="s">
        <v>86</v>
      </c>
      <c r="AV106" s="11" t="s">
        <v>24</v>
      </c>
      <c r="AW106" s="11" t="s">
        <v>41</v>
      </c>
      <c r="AX106" s="11" t="s">
        <v>77</v>
      </c>
      <c r="AY106" s="242" t="s">
        <v>142</v>
      </c>
    </row>
    <row r="107" s="12" customFormat="1">
      <c r="B107" s="243"/>
      <c r="C107" s="244"/>
      <c r="D107" s="234" t="s">
        <v>152</v>
      </c>
      <c r="E107" s="245" t="s">
        <v>22</v>
      </c>
      <c r="F107" s="246" t="s">
        <v>169</v>
      </c>
      <c r="G107" s="244"/>
      <c r="H107" s="247">
        <v>10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AT107" s="253" t="s">
        <v>152</v>
      </c>
      <c r="AU107" s="253" t="s">
        <v>86</v>
      </c>
      <c r="AV107" s="12" t="s">
        <v>86</v>
      </c>
      <c r="AW107" s="12" t="s">
        <v>41</v>
      </c>
      <c r="AX107" s="12" t="s">
        <v>24</v>
      </c>
      <c r="AY107" s="253" t="s">
        <v>142</v>
      </c>
    </row>
    <row r="108" s="10" customFormat="1" ht="29.88" customHeight="1">
      <c r="B108" s="204"/>
      <c r="C108" s="205"/>
      <c r="D108" s="206" t="s">
        <v>76</v>
      </c>
      <c r="E108" s="218" t="s">
        <v>170</v>
      </c>
      <c r="F108" s="218" t="s">
        <v>171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SUM(P109:P235)</f>
        <v>0</v>
      </c>
      <c r="Q108" s="212"/>
      <c r="R108" s="213">
        <f>SUM(R109:R235)</f>
        <v>51.115092080000004</v>
      </c>
      <c r="S108" s="212"/>
      <c r="T108" s="214">
        <f>SUM(T109:T235)</f>
        <v>0</v>
      </c>
      <c r="AR108" s="215" t="s">
        <v>24</v>
      </c>
      <c r="AT108" s="216" t="s">
        <v>76</v>
      </c>
      <c r="AU108" s="216" t="s">
        <v>24</v>
      </c>
      <c r="AY108" s="215" t="s">
        <v>142</v>
      </c>
      <c r="BK108" s="217">
        <f>SUM(BK109:BK235)</f>
        <v>0</v>
      </c>
    </row>
    <row r="109" s="1" customFormat="1" ht="14.4" customHeight="1">
      <c r="B109" s="45"/>
      <c r="C109" s="220" t="s">
        <v>150</v>
      </c>
      <c r="D109" s="220" t="s">
        <v>145</v>
      </c>
      <c r="E109" s="221" t="s">
        <v>172</v>
      </c>
      <c r="F109" s="222" t="s">
        <v>173</v>
      </c>
      <c r="G109" s="223" t="s">
        <v>148</v>
      </c>
      <c r="H109" s="224">
        <v>197.90000000000001</v>
      </c>
      <c r="I109" s="225"/>
      <c r="J109" s="226">
        <f>ROUND(I109*H109,2)</f>
        <v>0</v>
      </c>
      <c r="K109" s="222" t="s">
        <v>149</v>
      </c>
      <c r="L109" s="71"/>
      <c r="M109" s="227" t="s">
        <v>22</v>
      </c>
      <c r="N109" s="228" t="s">
        <v>48</v>
      </c>
      <c r="O109" s="46"/>
      <c r="P109" s="229">
        <f>O109*H109</f>
        <v>0</v>
      </c>
      <c r="Q109" s="229">
        <v>0.0073499999999999998</v>
      </c>
      <c r="R109" s="229">
        <f>Q109*H109</f>
        <v>1.4545649999999999</v>
      </c>
      <c r="S109" s="229">
        <v>0</v>
      </c>
      <c r="T109" s="230">
        <f>S109*H109</f>
        <v>0</v>
      </c>
      <c r="AR109" s="23" t="s">
        <v>150</v>
      </c>
      <c r="AT109" s="23" t="s">
        <v>145</v>
      </c>
      <c r="AU109" s="23" t="s">
        <v>86</v>
      </c>
      <c r="AY109" s="23" t="s">
        <v>142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24</v>
      </c>
      <c r="BK109" s="231">
        <f>ROUND(I109*H109,2)</f>
        <v>0</v>
      </c>
      <c r="BL109" s="23" t="s">
        <v>150</v>
      </c>
      <c r="BM109" s="23" t="s">
        <v>174</v>
      </c>
    </row>
    <row r="110" s="11" customFormat="1">
      <c r="B110" s="232"/>
      <c r="C110" s="233"/>
      <c r="D110" s="234" t="s">
        <v>152</v>
      </c>
      <c r="E110" s="235" t="s">
        <v>22</v>
      </c>
      <c r="F110" s="236" t="s">
        <v>175</v>
      </c>
      <c r="G110" s="233"/>
      <c r="H110" s="235" t="s">
        <v>22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152</v>
      </c>
      <c r="AU110" s="242" t="s">
        <v>86</v>
      </c>
      <c r="AV110" s="11" t="s">
        <v>24</v>
      </c>
      <c r="AW110" s="11" t="s">
        <v>41</v>
      </c>
      <c r="AX110" s="11" t="s">
        <v>77</v>
      </c>
      <c r="AY110" s="242" t="s">
        <v>142</v>
      </c>
    </row>
    <row r="111" s="12" customFormat="1">
      <c r="B111" s="243"/>
      <c r="C111" s="244"/>
      <c r="D111" s="234" t="s">
        <v>152</v>
      </c>
      <c r="E111" s="245" t="s">
        <v>22</v>
      </c>
      <c r="F111" s="246" t="s">
        <v>176</v>
      </c>
      <c r="G111" s="244"/>
      <c r="H111" s="247">
        <v>197.90000000000001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152</v>
      </c>
      <c r="AU111" s="253" t="s">
        <v>86</v>
      </c>
      <c r="AV111" s="12" t="s">
        <v>86</v>
      </c>
      <c r="AW111" s="12" t="s">
        <v>41</v>
      </c>
      <c r="AX111" s="12" t="s">
        <v>24</v>
      </c>
      <c r="AY111" s="253" t="s">
        <v>142</v>
      </c>
    </row>
    <row r="112" s="1" customFormat="1" ht="22.8" customHeight="1">
      <c r="B112" s="45"/>
      <c r="C112" s="220" t="s">
        <v>177</v>
      </c>
      <c r="D112" s="220" t="s">
        <v>145</v>
      </c>
      <c r="E112" s="221" t="s">
        <v>178</v>
      </c>
      <c r="F112" s="222" t="s">
        <v>179</v>
      </c>
      <c r="G112" s="223" t="s">
        <v>148</v>
      </c>
      <c r="H112" s="224">
        <v>197.90000000000001</v>
      </c>
      <c r="I112" s="225"/>
      <c r="J112" s="226">
        <f>ROUND(I112*H112,2)</f>
        <v>0</v>
      </c>
      <c r="K112" s="222" t="s">
        <v>149</v>
      </c>
      <c r="L112" s="71"/>
      <c r="M112" s="227" t="s">
        <v>22</v>
      </c>
      <c r="N112" s="228" t="s">
        <v>48</v>
      </c>
      <c r="O112" s="46"/>
      <c r="P112" s="229">
        <f>O112*H112</f>
        <v>0</v>
      </c>
      <c r="Q112" s="229">
        <v>0.0048900000000000002</v>
      </c>
      <c r="R112" s="229">
        <f>Q112*H112</f>
        <v>0.96773100000000012</v>
      </c>
      <c r="S112" s="229">
        <v>0</v>
      </c>
      <c r="T112" s="230">
        <f>S112*H112</f>
        <v>0</v>
      </c>
      <c r="AR112" s="23" t="s">
        <v>150</v>
      </c>
      <c r="AT112" s="23" t="s">
        <v>145</v>
      </c>
      <c r="AU112" s="23" t="s">
        <v>86</v>
      </c>
      <c r="AY112" s="23" t="s">
        <v>142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24</v>
      </c>
      <c r="BK112" s="231">
        <f>ROUND(I112*H112,2)</f>
        <v>0</v>
      </c>
      <c r="BL112" s="23" t="s">
        <v>150</v>
      </c>
      <c r="BM112" s="23" t="s">
        <v>180</v>
      </c>
    </row>
    <row r="113" s="11" customFormat="1">
      <c r="B113" s="232"/>
      <c r="C113" s="233"/>
      <c r="D113" s="234" t="s">
        <v>152</v>
      </c>
      <c r="E113" s="235" t="s">
        <v>22</v>
      </c>
      <c r="F113" s="236" t="s">
        <v>175</v>
      </c>
      <c r="G113" s="233"/>
      <c r="H113" s="235" t="s">
        <v>22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152</v>
      </c>
      <c r="AU113" s="242" t="s">
        <v>86</v>
      </c>
      <c r="AV113" s="11" t="s">
        <v>24</v>
      </c>
      <c r="AW113" s="11" t="s">
        <v>41</v>
      </c>
      <c r="AX113" s="11" t="s">
        <v>77</v>
      </c>
      <c r="AY113" s="242" t="s">
        <v>142</v>
      </c>
    </row>
    <row r="114" s="12" customFormat="1">
      <c r="B114" s="243"/>
      <c r="C114" s="244"/>
      <c r="D114" s="234" t="s">
        <v>152</v>
      </c>
      <c r="E114" s="245" t="s">
        <v>22</v>
      </c>
      <c r="F114" s="246" t="s">
        <v>176</v>
      </c>
      <c r="G114" s="244"/>
      <c r="H114" s="247">
        <v>197.90000000000001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152</v>
      </c>
      <c r="AU114" s="253" t="s">
        <v>86</v>
      </c>
      <c r="AV114" s="12" t="s">
        <v>86</v>
      </c>
      <c r="AW114" s="12" t="s">
        <v>41</v>
      </c>
      <c r="AX114" s="12" t="s">
        <v>24</v>
      </c>
      <c r="AY114" s="253" t="s">
        <v>142</v>
      </c>
    </row>
    <row r="115" s="1" customFormat="1" ht="22.8" customHeight="1">
      <c r="B115" s="45"/>
      <c r="C115" s="220" t="s">
        <v>170</v>
      </c>
      <c r="D115" s="220" t="s">
        <v>145</v>
      </c>
      <c r="E115" s="221" t="s">
        <v>181</v>
      </c>
      <c r="F115" s="222" t="s">
        <v>182</v>
      </c>
      <c r="G115" s="223" t="s">
        <v>148</v>
      </c>
      <c r="H115" s="224">
        <v>197.90000000000001</v>
      </c>
      <c r="I115" s="225"/>
      <c r="J115" s="226">
        <f>ROUND(I115*H115,2)</f>
        <v>0</v>
      </c>
      <c r="K115" s="222" t="s">
        <v>149</v>
      </c>
      <c r="L115" s="71"/>
      <c r="M115" s="227" t="s">
        <v>22</v>
      </c>
      <c r="N115" s="228" t="s">
        <v>48</v>
      </c>
      <c r="O115" s="46"/>
      <c r="P115" s="229">
        <f>O115*H115</f>
        <v>0</v>
      </c>
      <c r="Q115" s="229">
        <v>0.0030000000000000001</v>
      </c>
      <c r="R115" s="229">
        <f>Q115*H115</f>
        <v>0.59370000000000001</v>
      </c>
      <c r="S115" s="229">
        <v>0</v>
      </c>
      <c r="T115" s="230">
        <f>S115*H115</f>
        <v>0</v>
      </c>
      <c r="AR115" s="23" t="s">
        <v>150</v>
      </c>
      <c r="AT115" s="23" t="s">
        <v>145</v>
      </c>
      <c r="AU115" s="23" t="s">
        <v>86</v>
      </c>
      <c r="AY115" s="23" t="s">
        <v>142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24</v>
      </c>
      <c r="BK115" s="231">
        <f>ROUND(I115*H115,2)</f>
        <v>0</v>
      </c>
      <c r="BL115" s="23" t="s">
        <v>150</v>
      </c>
      <c r="BM115" s="23" t="s">
        <v>183</v>
      </c>
    </row>
    <row r="116" s="11" customFormat="1">
      <c r="B116" s="232"/>
      <c r="C116" s="233"/>
      <c r="D116" s="234" t="s">
        <v>152</v>
      </c>
      <c r="E116" s="235" t="s">
        <v>22</v>
      </c>
      <c r="F116" s="236" t="s">
        <v>175</v>
      </c>
      <c r="G116" s="233"/>
      <c r="H116" s="235" t="s">
        <v>22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152</v>
      </c>
      <c r="AU116" s="242" t="s">
        <v>86</v>
      </c>
      <c r="AV116" s="11" t="s">
        <v>24</v>
      </c>
      <c r="AW116" s="11" t="s">
        <v>41</v>
      </c>
      <c r="AX116" s="11" t="s">
        <v>77</v>
      </c>
      <c r="AY116" s="242" t="s">
        <v>142</v>
      </c>
    </row>
    <row r="117" s="12" customFormat="1">
      <c r="B117" s="243"/>
      <c r="C117" s="244"/>
      <c r="D117" s="234" t="s">
        <v>152</v>
      </c>
      <c r="E117" s="245" t="s">
        <v>22</v>
      </c>
      <c r="F117" s="246" t="s">
        <v>176</v>
      </c>
      <c r="G117" s="244"/>
      <c r="H117" s="247">
        <v>197.90000000000001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152</v>
      </c>
      <c r="AU117" s="253" t="s">
        <v>86</v>
      </c>
      <c r="AV117" s="12" t="s">
        <v>86</v>
      </c>
      <c r="AW117" s="12" t="s">
        <v>41</v>
      </c>
      <c r="AX117" s="12" t="s">
        <v>24</v>
      </c>
      <c r="AY117" s="253" t="s">
        <v>142</v>
      </c>
    </row>
    <row r="118" s="1" customFormat="1" ht="22.8" customHeight="1">
      <c r="B118" s="45"/>
      <c r="C118" s="220" t="s">
        <v>184</v>
      </c>
      <c r="D118" s="220" t="s">
        <v>145</v>
      </c>
      <c r="E118" s="221" t="s">
        <v>185</v>
      </c>
      <c r="F118" s="222" t="s">
        <v>186</v>
      </c>
      <c r="G118" s="223" t="s">
        <v>148</v>
      </c>
      <c r="H118" s="224">
        <v>20.600000000000001</v>
      </c>
      <c r="I118" s="225"/>
      <c r="J118" s="226">
        <f>ROUND(I118*H118,2)</f>
        <v>0</v>
      </c>
      <c r="K118" s="222" t="s">
        <v>149</v>
      </c>
      <c r="L118" s="71"/>
      <c r="M118" s="227" t="s">
        <v>22</v>
      </c>
      <c r="N118" s="228" t="s">
        <v>48</v>
      </c>
      <c r="O118" s="46"/>
      <c r="P118" s="229">
        <f>O118*H118</f>
        <v>0</v>
      </c>
      <c r="Q118" s="229">
        <v>0.018380000000000001</v>
      </c>
      <c r="R118" s="229">
        <f>Q118*H118</f>
        <v>0.37862800000000002</v>
      </c>
      <c r="S118" s="229">
        <v>0</v>
      </c>
      <c r="T118" s="230">
        <f>S118*H118</f>
        <v>0</v>
      </c>
      <c r="AR118" s="23" t="s">
        <v>150</v>
      </c>
      <c r="AT118" s="23" t="s">
        <v>145</v>
      </c>
      <c r="AU118" s="23" t="s">
        <v>86</v>
      </c>
      <c r="AY118" s="23" t="s">
        <v>142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24</v>
      </c>
      <c r="BK118" s="231">
        <f>ROUND(I118*H118,2)</f>
        <v>0</v>
      </c>
      <c r="BL118" s="23" t="s">
        <v>150</v>
      </c>
      <c r="BM118" s="23" t="s">
        <v>187</v>
      </c>
    </row>
    <row r="119" s="11" customFormat="1">
      <c r="B119" s="232"/>
      <c r="C119" s="233"/>
      <c r="D119" s="234" t="s">
        <v>152</v>
      </c>
      <c r="E119" s="235" t="s">
        <v>22</v>
      </c>
      <c r="F119" s="236" t="s">
        <v>188</v>
      </c>
      <c r="G119" s="233"/>
      <c r="H119" s="235" t="s">
        <v>22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152</v>
      </c>
      <c r="AU119" s="242" t="s">
        <v>86</v>
      </c>
      <c r="AV119" s="11" t="s">
        <v>24</v>
      </c>
      <c r="AW119" s="11" t="s">
        <v>41</v>
      </c>
      <c r="AX119" s="11" t="s">
        <v>77</v>
      </c>
      <c r="AY119" s="242" t="s">
        <v>142</v>
      </c>
    </row>
    <row r="120" s="12" customFormat="1">
      <c r="B120" s="243"/>
      <c r="C120" s="244"/>
      <c r="D120" s="234" t="s">
        <v>152</v>
      </c>
      <c r="E120" s="245" t="s">
        <v>22</v>
      </c>
      <c r="F120" s="246" t="s">
        <v>189</v>
      </c>
      <c r="G120" s="244"/>
      <c r="H120" s="247">
        <v>16.199999999999999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152</v>
      </c>
      <c r="AU120" s="253" t="s">
        <v>86</v>
      </c>
      <c r="AV120" s="12" t="s">
        <v>86</v>
      </c>
      <c r="AW120" s="12" t="s">
        <v>41</v>
      </c>
      <c r="AX120" s="12" t="s">
        <v>77</v>
      </c>
      <c r="AY120" s="253" t="s">
        <v>142</v>
      </c>
    </row>
    <row r="121" s="11" customFormat="1">
      <c r="B121" s="232"/>
      <c r="C121" s="233"/>
      <c r="D121" s="234" t="s">
        <v>152</v>
      </c>
      <c r="E121" s="235" t="s">
        <v>22</v>
      </c>
      <c r="F121" s="236" t="s">
        <v>190</v>
      </c>
      <c r="G121" s="233"/>
      <c r="H121" s="235" t="s">
        <v>22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152</v>
      </c>
      <c r="AU121" s="242" t="s">
        <v>86</v>
      </c>
      <c r="AV121" s="11" t="s">
        <v>24</v>
      </c>
      <c r="AW121" s="11" t="s">
        <v>41</v>
      </c>
      <c r="AX121" s="11" t="s">
        <v>77</v>
      </c>
      <c r="AY121" s="242" t="s">
        <v>142</v>
      </c>
    </row>
    <row r="122" s="12" customFormat="1">
      <c r="B122" s="243"/>
      <c r="C122" s="244"/>
      <c r="D122" s="234" t="s">
        <v>152</v>
      </c>
      <c r="E122" s="245" t="s">
        <v>22</v>
      </c>
      <c r="F122" s="246" t="s">
        <v>191</v>
      </c>
      <c r="G122" s="244"/>
      <c r="H122" s="247">
        <v>4.4000000000000004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152</v>
      </c>
      <c r="AU122" s="253" t="s">
        <v>86</v>
      </c>
      <c r="AV122" s="12" t="s">
        <v>86</v>
      </c>
      <c r="AW122" s="12" t="s">
        <v>41</v>
      </c>
      <c r="AX122" s="12" t="s">
        <v>77</v>
      </c>
      <c r="AY122" s="253" t="s">
        <v>142</v>
      </c>
    </row>
    <row r="123" s="13" customFormat="1">
      <c r="B123" s="254"/>
      <c r="C123" s="255"/>
      <c r="D123" s="234" t="s">
        <v>152</v>
      </c>
      <c r="E123" s="256" t="s">
        <v>22</v>
      </c>
      <c r="F123" s="257" t="s">
        <v>158</v>
      </c>
      <c r="G123" s="255"/>
      <c r="H123" s="258">
        <v>20.600000000000001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152</v>
      </c>
      <c r="AU123" s="264" t="s">
        <v>86</v>
      </c>
      <c r="AV123" s="13" t="s">
        <v>150</v>
      </c>
      <c r="AW123" s="13" t="s">
        <v>41</v>
      </c>
      <c r="AX123" s="13" t="s">
        <v>24</v>
      </c>
      <c r="AY123" s="264" t="s">
        <v>142</v>
      </c>
    </row>
    <row r="124" s="1" customFormat="1" ht="14.4" customHeight="1">
      <c r="B124" s="45"/>
      <c r="C124" s="220" t="s">
        <v>192</v>
      </c>
      <c r="D124" s="220" t="s">
        <v>145</v>
      </c>
      <c r="E124" s="221" t="s">
        <v>193</v>
      </c>
      <c r="F124" s="222" t="s">
        <v>194</v>
      </c>
      <c r="G124" s="223" t="s">
        <v>166</v>
      </c>
      <c r="H124" s="224">
        <v>177.58000000000001</v>
      </c>
      <c r="I124" s="225"/>
      <c r="J124" s="226">
        <f>ROUND(I124*H124,2)</f>
        <v>0</v>
      </c>
      <c r="K124" s="222" t="s">
        <v>149</v>
      </c>
      <c r="L124" s="71"/>
      <c r="M124" s="227" t="s">
        <v>22</v>
      </c>
      <c r="N124" s="228" t="s">
        <v>48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150</v>
      </c>
      <c r="AT124" s="23" t="s">
        <v>145</v>
      </c>
      <c r="AU124" s="23" t="s">
        <v>86</v>
      </c>
      <c r="AY124" s="23" t="s">
        <v>142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24</v>
      </c>
      <c r="BK124" s="231">
        <f>ROUND(I124*H124,2)</f>
        <v>0</v>
      </c>
      <c r="BL124" s="23" t="s">
        <v>150</v>
      </c>
      <c r="BM124" s="23" t="s">
        <v>195</v>
      </c>
    </row>
    <row r="125" s="12" customFormat="1">
      <c r="B125" s="243"/>
      <c r="C125" s="244"/>
      <c r="D125" s="234" t="s">
        <v>152</v>
      </c>
      <c r="E125" s="245" t="s">
        <v>22</v>
      </c>
      <c r="F125" s="246" t="s">
        <v>196</v>
      </c>
      <c r="G125" s="244"/>
      <c r="H125" s="247">
        <v>177.58000000000001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152</v>
      </c>
      <c r="AU125" s="253" t="s">
        <v>86</v>
      </c>
      <c r="AV125" s="12" t="s">
        <v>86</v>
      </c>
      <c r="AW125" s="12" t="s">
        <v>41</v>
      </c>
      <c r="AX125" s="12" t="s">
        <v>24</v>
      </c>
      <c r="AY125" s="253" t="s">
        <v>142</v>
      </c>
    </row>
    <row r="126" s="1" customFormat="1" ht="14.4" customHeight="1">
      <c r="B126" s="45"/>
      <c r="C126" s="220" t="s">
        <v>197</v>
      </c>
      <c r="D126" s="220" t="s">
        <v>145</v>
      </c>
      <c r="E126" s="221" t="s">
        <v>198</v>
      </c>
      <c r="F126" s="222" t="s">
        <v>199</v>
      </c>
      <c r="G126" s="223" t="s">
        <v>166</v>
      </c>
      <c r="H126" s="224">
        <v>182.05000000000001</v>
      </c>
      <c r="I126" s="225"/>
      <c r="J126" s="226">
        <f>ROUND(I126*H126,2)</f>
        <v>0</v>
      </c>
      <c r="K126" s="222" t="s">
        <v>149</v>
      </c>
      <c r="L126" s="71"/>
      <c r="M126" s="227" t="s">
        <v>22</v>
      </c>
      <c r="N126" s="228" t="s">
        <v>48</v>
      </c>
      <c r="O126" s="46"/>
      <c r="P126" s="229">
        <f>O126*H126</f>
        <v>0</v>
      </c>
      <c r="Q126" s="229">
        <v>0.0015</v>
      </c>
      <c r="R126" s="229">
        <f>Q126*H126</f>
        <v>0.27307500000000001</v>
      </c>
      <c r="S126" s="229">
        <v>0</v>
      </c>
      <c r="T126" s="230">
        <f>S126*H126</f>
        <v>0</v>
      </c>
      <c r="AR126" s="23" t="s">
        <v>150</v>
      </c>
      <c r="AT126" s="23" t="s">
        <v>145</v>
      </c>
      <c r="AU126" s="23" t="s">
        <v>86</v>
      </c>
      <c r="AY126" s="23" t="s">
        <v>142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24</v>
      </c>
      <c r="BK126" s="231">
        <f>ROUND(I126*H126,2)</f>
        <v>0</v>
      </c>
      <c r="BL126" s="23" t="s">
        <v>150</v>
      </c>
      <c r="BM126" s="23" t="s">
        <v>200</v>
      </c>
    </row>
    <row r="127" s="11" customFormat="1">
      <c r="B127" s="232"/>
      <c r="C127" s="233"/>
      <c r="D127" s="234" t="s">
        <v>152</v>
      </c>
      <c r="E127" s="235" t="s">
        <v>22</v>
      </c>
      <c r="F127" s="236" t="s">
        <v>201</v>
      </c>
      <c r="G127" s="233"/>
      <c r="H127" s="235" t="s">
        <v>22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152</v>
      </c>
      <c r="AU127" s="242" t="s">
        <v>86</v>
      </c>
      <c r="AV127" s="11" t="s">
        <v>24</v>
      </c>
      <c r="AW127" s="11" t="s">
        <v>41</v>
      </c>
      <c r="AX127" s="11" t="s">
        <v>77</v>
      </c>
      <c r="AY127" s="242" t="s">
        <v>142</v>
      </c>
    </row>
    <row r="128" s="12" customFormat="1">
      <c r="B128" s="243"/>
      <c r="C128" s="244"/>
      <c r="D128" s="234" t="s">
        <v>152</v>
      </c>
      <c r="E128" s="245" t="s">
        <v>22</v>
      </c>
      <c r="F128" s="246" t="s">
        <v>202</v>
      </c>
      <c r="G128" s="244"/>
      <c r="H128" s="247">
        <v>4.7999999999999998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152</v>
      </c>
      <c r="AU128" s="253" t="s">
        <v>86</v>
      </c>
      <c r="AV128" s="12" t="s">
        <v>86</v>
      </c>
      <c r="AW128" s="12" t="s">
        <v>41</v>
      </c>
      <c r="AX128" s="12" t="s">
        <v>77</v>
      </c>
      <c r="AY128" s="253" t="s">
        <v>142</v>
      </c>
    </row>
    <row r="129" s="12" customFormat="1">
      <c r="B129" s="243"/>
      <c r="C129" s="244"/>
      <c r="D129" s="234" t="s">
        <v>152</v>
      </c>
      <c r="E129" s="245" t="s">
        <v>22</v>
      </c>
      <c r="F129" s="246" t="s">
        <v>203</v>
      </c>
      <c r="G129" s="244"/>
      <c r="H129" s="247">
        <v>3.7999999999999998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152</v>
      </c>
      <c r="AU129" s="253" t="s">
        <v>86</v>
      </c>
      <c r="AV129" s="12" t="s">
        <v>86</v>
      </c>
      <c r="AW129" s="12" t="s">
        <v>41</v>
      </c>
      <c r="AX129" s="12" t="s">
        <v>77</v>
      </c>
      <c r="AY129" s="253" t="s">
        <v>142</v>
      </c>
    </row>
    <row r="130" s="11" customFormat="1">
      <c r="B130" s="232"/>
      <c r="C130" s="233"/>
      <c r="D130" s="234" t="s">
        <v>152</v>
      </c>
      <c r="E130" s="235" t="s">
        <v>22</v>
      </c>
      <c r="F130" s="236" t="s">
        <v>204</v>
      </c>
      <c r="G130" s="233"/>
      <c r="H130" s="235" t="s">
        <v>22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152</v>
      </c>
      <c r="AU130" s="242" t="s">
        <v>86</v>
      </c>
      <c r="AV130" s="11" t="s">
        <v>24</v>
      </c>
      <c r="AW130" s="11" t="s">
        <v>41</v>
      </c>
      <c r="AX130" s="11" t="s">
        <v>77</v>
      </c>
      <c r="AY130" s="242" t="s">
        <v>142</v>
      </c>
    </row>
    <row r="131" s="12" customFormat="1">
      <c r="B131" s="243"/>
      <c r="C131" s="244"/>
      <c r="D131" s="234" t="s">
        <v>152</v>
      </c>
      <c r="E131" s="245" t="s">
        <v>22</v>
      </c>
      <c r="F131" s="246" t="s">
        <v>205</v>
      </c>
      <c r="G131" s="244"/>
      <c r="H131" s="247">
        <v>16.399999999999999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152</v>
      </c>
      <c r="AU131" s="253" t="s">
        <v>86</v>
      </c>
      <c r="AV131" s="12" t="s">
        <v>86</v>
      </c>
      <c r="AW131" s="12" t="s">
        <v>41</v>
      </c>
      <c r="AX131" s="12" t="s">
        <v>77</v>
      </c>
      <c r="AY131" s="253" t="s">
        <v>142</v>
      </c>
    </row>
    <row r="132" s="12" customFormat="1">
      <c r="B132" s="243"/>
      <c r="C132" s="244"/>
      <c r="D132" s="234" t="s">
        <v>152</v>
      </c>
      <c r="E132" s="245" t="s">
        <v>22</v>
      </c>
      <c r="F132" s="246" t="s">
        <v>206</v>
      </c>
      <c r="G132" s="244"/>
      <c r="H132" s="247">
        <v>4.2999999999999998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152</v>
      </c>
      <c r="AU132" s="253" t="s">
        <v>86</v>
      </c>
      <c r="AV132" s="12" t="s">
        <v>86</v>
      </c>
      <c r="AW132" s="12" t="s">
        <v>41</v>
      </c>
      <c r="AX132" s="12" t="s">
        <v>77</v>
      </c>
      <c r="AY132" s="253" t="s">
        <v>142</v>
      </c>
    </row>
    <row r="133" s="12" customFormat="1">
      <c r="B133" s="243"/>
      <c r="C133" s="244"/>
      <c r="D133" s="234" t="s">
        <v>152</v>
      </c>
      <c r="E133" s="245" t="s">
        <v>22</v>
      </c>
      <c r="F133" s="246" t="s">
        <v>207</v>
      </c>
      <c r="G133" s="244"/>
      <c r="H133" s="247">
        <v>4.7999999999999998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152</v>
      </c>
      <c r="AU133" s="253" t="s">
        <v>86</v>
      </c>
      <c r="AV133" s="12" t="s">
        <v>86</v>
      </c>
      <c r="AW133" s="12" t="s">
        <v>41</v>
      </c>
      <c r="AX133" s="12" t="s">
        <v>77</v>
      </c>
      <c r="AY133" s="253" t="s">
        <v>142</v>
      </c>
    </row>
    <row r="134" s="11" customFormat="1">
      <c r="B134" s="232"/>
      <c r="C134" s="233"/>
      <c r="D134" s="234" t="s">
        <v>152</v>
      </c>
      <c r="E134" s="235" t="s">
        <v>22</v>
      </c>
      <c r="F134" s="236" t="s">
        <v>208</v>
      </c>
      <c r="G134" s="233"/>
      <c r="H134" s="235" t="s">
        <v>22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152</v>
      </c>
      <c r="AU134" s="242" t="s">
        <v>86</v>
      </c>
      <c r="AV134" s="11" t="s">
        <v>24</v>
      </c>
      <c r="AW134" s="11" t="s">
        <v>41</v>
      </c>
      <c r="AX134" s="11" t="s">
        <v>77</v>
      </c>
      <c r="AY134" s="242" t="s">
        <v>142</v>
      </c>
    </row>
    <row r="135" s="12" customFormat="1">
      <c r="B135" s="243"/>
      <c r="C135" s="244"/>
      <c r="D135" s="234" t="s">
        <v>152</v>
      </c>
      <c r="E135" s="245" t="s">
        <v>22</v>
      </c>
      <c r="F135" s="246" t="s">
        <v>209</v>
      </c>
      <c r="G135" s="244"/>
      <c r="H135" s="247">
        <v>7.4000000000000004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152</v>
      </c>
      <c r="AU135" s="253" t="s">
        <v>86</v>
      </c>
      <c r="AV135" s="12" t="s">
        <v>86</v>
      </c>
      <c r="AW135" s="12" t="s">
        <v>41</v>
      </c>
      <c r="AX135" s="12" t="s">
        <v>77</v>
      </c>
      <c r="AY135" s="253" t="s">
        <v>142</v>
      </c>
    </row>
    <row r="136" s="11" customFormat="1">
      <c r="B136" s="232"/>
      <c r="C136" s="233"/>
      <c r="D136" s="234" t="s">
        <v>152</v>
      </c>
      <c r="E136" s="235" t="s">
        <v>22</v>
      </c>
      <c r="F136" s="236" t="s">
        <v>201</v>
      </c>
      <c r="G136" s="233"/>
      <c r="H136" s="235" t="s">
        <v>22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152</v>
      </c>
      <c r="AU136" s="242" t="s">
        <v>86</v>
      </c>
      <c r="AV136" s="11" t="s">
        <v>24</v>
      </c>
      <c r="AW136" s="11" t="s">
        <v>41</v>
      </c>
      <c r="AX136" s="11" t="s">
        <v>77</v>
      </c>
      <c r="AY136" s="242" t="s">
        <v>142</v>
      </c>
    </row>
    <row r="137" s="12" customFormat="1">
      <c r="B137" s="243"/>
      <c r="C137" s="244"/>
      <c r="D137" s="234" t="s">
        <v>152</v>
      </c>
      <c r="E137" s="245" t="s">
        <v>22</v>
      </c>
      <c r="F137" s="246" t="s">
        <v>210</v>
      </c>
      <c r="G137" s="244"/>
      <c r="H137" s="247">
        <v>46.399999999999999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152</v>
      </c>
      <c r="AU137" s="253" t="s">
        <v>86</v>
      </c>
      <c r="AV137" s="12" t="s">
        <v>86</v>
      </c>
      <c r="AW137" s="12" t="s">
        <v>41</v>
      </c>
      <c r="AX137" s="12" t="s">
        <v>77</v>
      </c>
      <c r="AY137" s="253" t="s">
        <v>142</v>
      </c>
    </row>
    <row r="138" s="12" customFormat="1">
      <c r="B138" s="243"/>
      <c r="C138" s="244"/>
      <c r="D138" s="234" t="s">
        <v>152</v>
      </c>
      <c r="E138" s="245" t="s">
        <v>22</v>
      </c>
      <c r="F138" s="246" t="s">
        <v>211</v>
      </c>
      <c r="G138" s="244"/>
      <c r="H138" s="247">
        <v>8.8000000000000007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152</v>
      </c>
      <c r="AU138" s="253" t="s">
        <v>86</v>
      </c>
      <c r="AV138" s="12" t="s">
        <v>86</v>
      </c>
      <c r="AW138" s="12" t="s">
        <v>41</v>
      </c>
      <c r="AX138" s="12" t="s">
        <v>77</v>
      </c>
      <c r="AY138" s="253" t="s">
        <v>142</v>
      </c>
    </row>
    <row r="139" s="11" customFormat="1">
      <c r="B139" s="232"/>
      <c r="C139" s="233"/>
      <c r="D139" s="234" t="s">
        <v>152</v>
      </c>
      <c r="E139" s="235" t="s">
        <v>22</v>
      </c>
      <c r="F139" s="236" t="s">
        <v>204</v>
      </c>
      <c r="G139" s="233"/>
      <c r="H139" s="235" t="s">
        <v>22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152</v>
      </c>
      <c r="AU139" s="242" t="s">
        <v>86</v>
      </c>
      <c r="AV139" s="11" t="s">
        <v>24</v>
      </c>
      <c r="AW139" s="11" t="s">
        <v>41</v>
      </c>
      <c r="AX139" s="11" t="s">
        <v>77</v>
      </c>
      <c r="AY139" s="242" t="s">
        <v>142</v>
      </c>
    </row>
    <row r="140" s="12" customFormat="1">
      <c r="B140" s="243"/>
      <c r="C140" s="244"/>
      <c r="D140" s="234" t="s">
        <v>152</v>
      </c>
      <c r="E140" s="245" t="s">
        <v>22</v>
      </c>
      <c r="F140" s="246" t="s">
        <v>212</v>
      </c>
      <c r="G140" s="244"/>
      <c r="H140" s="247">
        <v>29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152</v>
      </c>
      <c r="AU140" s="253" t="s">
        <v>86</v>
      </c>
      <c r="AV140" s="12" t="s">
        <v>86</v>
      </c>
      <c r="AW140" s="12" t="s">
        <v>41</v>
      </c>
      <c r="AX140" s="12" t="s">
        <v>77</v>
      </c>
      <c r="AY140" s="253" t="s">
        <v>142</v>
      </c>
    </row>
    <row r="141" s="11" customFormat="1">
      <c r="B141" s="232"/>
      <c r="C141" s="233"/>
      <c r="D141" s="234" t="s">
        <v>152</v>
      </c>
      <c r="E141" s="235" t="s">
        <v>22</v>
      </c>
      <c r="F141" s="236" t="s">
        <v>213</v>
      </c>
      <c r="G141" s="233"/>
      <c r="H141" s="235" t="s">
        <v>22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152</v>
      </c>
      <c r="AU141" s="242" t="s">
        <v>86</v>
      </c>
      <c r="AV141" s="11" t="s">
        <v>24</v>
      </c>
      <c r="AW141" s="11" t="s">
        <v>41</v>
      </c>
      <c r="AX141" s="11" t="s">
        <v>77</v>
      </c>
      <c r="AY141" s="242" t="s">
        <v>142</v>
      </c>
    </row>
    <row r="142" s="12" customFormat="1">
      <c r="B142" s="243"/>
      <c r="C142" s="244"/>
      <c r="D142" s="234" t="s">
        <v>152</v>
      </c>
      <c r="E142" s="245" t="s">
        <v>22</v>
      </c>
      <c r="F142" s="246" t="s">
        <v>212</v>
      </c>
      <c r="G142" s="244"/>
      <c r="H142" s="247">
        <v>29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152</v>
      </c>
      <c r="AU142" s="253" t="s">
        <v>86</v>
      </c>
      <c r="AV142" s="12" t="s">
        <v>86</v>
      </c>
      <c r="AW142" s="12" t="s">
        <v>41</v>
      </c>
      <c r="AX142" s="12" t="s">
        <v>77</v>
      </c>
      <c r="AY142" s="253" t="s">
        <v>142</v>
      </c>
    </row>
    <row r="143" s="11" customFormat="1">
      <c r="B143" s="232"/>
      <c r="C143" s="233"/>
      <c r="D143" s="234" t="s">
        <v>152</v>
      </c>
      <c r="E143" s="235" t="s">
        <v>22</v>
      </c>
      <c r="F143" s="236" t="s">
        <v>214</v>
      </c>
      <c r="G143" s="233"/>
      <c r="H143" s="235" t="s">
        <v>22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152</v>
      </c>
      <c r="AU143" s="242" t="s">
        <v>86</v>
      </c>
      <c r="AV143" s="11" t="s">
        <v>24</v>
      </c>
      <c r="AW143" s="11" t="s">
        <v>41</v>
      </c>
      <c r="AX143" s="11" t="s">
        <v>77</v>
      </c>
      <c r="AY143" s="242" t="s">
        <v>142</v>
      </c>
    </row>
    <row r="144" s="12" customFormat="1">
      <c r="B144" s="243"/>
      <c r="C144" s="244"/>
      <c r="D144" s="234" t="s">
        <v>152</v>
      </c>
      <c r="E144" s="245" t="s">
        <v>22</v>
      </c>
      <c r="F144" s="246" t="s">
        <v>215</v>
      </c>
      <c r="G144" s="244"/>
      <c r="H144" s="247">
        <v>14.699999999999999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152</v>
      </c>
      <c r="AU144" s="253" t="s">
        <v>86</v>
      </c>
      <c r="AV144" s="12" t="s">
        <v>86</v>
      </c>
      <c r="AW144" s="12" t="s">
        <v>41</v>
      </c>
      <c r="AX144" s="12" t="s">
        <v>77</v>
      </c>
      <c r="AY144" s="253" t="s">
        <v>142</v>
      </c>
    </row>
    <row r="145" s="12" customFormat="1">
      <c r="B145" s="243"/>
      <c r="C145" s="244"/>
      <c r="D145" s="234" t="s">
        <v>152</v>
      </c>
      <c r="E145" s="245" t="s">
        <v>22</v>
      </c>
      <c r="F145" s="246" t="s">
        <v>216</v>
      </c>
      <c r="G145" s="244"/>
      <c r="H145" s="247">
        <v>5.5999999999999996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152</v>
      </c>
      <c r="AU145" s="253" t="s">
        <v>86</v>
      </c>
      <c r="AV145" s="12" t="s">
        <v>86</v>
      </c>
      <c r="AW145" s="12" t="s">
        <v>41</v>
      </c>
      <c r="AX145" s="12" t="s">
        <v>77</v>
      </c>
      <c r="AY145" s="253" t="s">
        <v>142</v>
      </c>
    </row>
    <row r="146" s="12" customFormat="1">
      <c r="B146" s="243"/>
      <c r="C146" s="244"/>
      <c r="D146" s="234" t="s">
        <v>152</v>
      </c>
      <c r="E146" s="245" t="s">
        <v>22</v>
      </c>
      <c r="F146" s="246" t="s">
        <v>217</v>
      </c>
      <c r="G146" s="244"/>
      <c r="H146" s="247">
        <v>7.0499999999999998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152</v>
      </c>
      <c r="AU146" s="253" t="s">
        <v>86</v>
      </c>
      <c r="AV146" s="12" t="s">
        <v>86</v>
      </c>
      <c r="AW146" s="12" t="s">
        <v>41</v>
      </c>
      <c r="AX146" s="12" t="s">
        <v>77</v>
      </c>
      <c r="AY146" s="253" t="s">
        <v>142</v>
      </c>
    </row>
    <row r="147" s="13" customFormat="1">
      <c r="B147" s="254"/>
      <c r="C147" s="255"/>
      <c r="D147" s="234" t="s">
        <v>152</v>
      </c>
      <c r="E147" s="256" t="s">
        <v>22</v>
      </c>
      <c r="F147" s="257" t="s">
        <v>158</v>
      </c>
      <c r="G147" s="255"/>
      <c r="H147" s="258">
        <v>182.05000000000001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152</v>
      </c>
      <c r="AU147" s="264" t="s">
        <v>86</v>
      </c>
      <c r="AV147" s="13" t="s">
        <v>150</v>
      </c>
      <c r="AW147" s="13" t="s">
        <v>41</v>
      </c>
      <c r="AX147" s="13" t="s">
        <v>24</v>
      </c>
      <c r="AY147" s="264" t="s">
        <v>142</v>
      </c>
    </row>
    <row r="148" s="1" customFormat="1" ht="14.4" customHeight="1">
      <c r="B148" s="45"/>
      <c r="C148" s="220" t="s">
        <v>29</v>
      </c>
      <c r="D148" s="220" t="s">
        <v>145</v>
      </c>
      <c r="E148" s="221" t="s">
        <v>218</v>
      </c>
      <c r="F148" s="222" t="s">
        <v>219</v>
      </c>
      <c r="G148" s="223" t="s">
        <v>148</v>
      </c>
      <c r="H148" s="224">
        <v>607.26499999999999</v>
      </c>
      <c r="I148" s="225"/>
      <c r="J148" s="226">
        <f>ROUND(I148*H148,2)</f>
        <v>0</v>
      </c>
      <c r="K148" s="222" t="s">
        <v>149</v>
      </c>
      <c r="L148" s="71"/>
      <c r="M148" s="227" t="s">
        <v>22</v>
      </c>
      <c r="N148" s="228" t="s">
        <v>48</v>
      </c>
      <c r="O148" s="46"/>
      <c r="P148" s="229">
        <f>O148*H148</f>
        <v>0</v>
      </c>
      <c r="Q148" s="229">
        <v>0.0073499999999999998</v>
      </c>
      <c r="R148" s="229">
        <f>Q148*H148</f>
        <v>4.4633977499999995</v>
      </c>
      <c r="S148" s="229">
        <v>0</v>
      </c>
      <c r="T148" s="230">
        <f>S148*H148</f>
        <v>0</v>
      </c>
      <c r="AR148" s="23" t="s">
        <v>150</v>
      </c>
      <c r="AT148" s="23" t="s">
        <v>145</v>
      </c>
      <c r="AU148" s="23" t="s">
        <v>86</v>
      </c>
      <c r="AY148" s="23" t="s">
        <v>142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24</v>
      </c>
      <c r="BK148" s="231">
        <f>ROUND(I148*H148,2)</f>
        <v>0</v>
      </c>
      <c r="BL148" s="23" t="s">
        <v>150</v>
      </c>
      <c r="BM148" s="23" t="s">
        <v>220</v>
      </c>
    </row>
    <row r="149" s="11" customFormat="1">
      <c r="B149" s="232"/>
      <c r="C149" s="233"/>
      <c r="D149" s="234" t="s">
        <v>152</v>
      </c>
      <c r="E149" s="235" t="s">
        <v>22</v>
      </c>
      <c r="F149" s="236" t="s">
        <v>201</v>
      </c>
      <c r="G149" s="233"/>
      <c r="H149" s="235" t="s">
        <v>22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152</v>
      </c>
      <c r="AU149" s="242" t="s">
        <v>86</v>
      </c>
      <c r="AV149" s="11" t="s">
        <v>24</v>
      </c>
      <c r="AW149" s="11" t="s">
        <v>41</v>
      </c>
      <c r="AX149" s="11" t="s">
        <v>77</v>
      </c>
      <c r="AY149" s="242" t="s">
        <v>142</v>
      </c>
    </row>
    <row r="150" s="12" customFormat="1">
      <c r="B150" s="243"/>
      <c r="C150" s="244"/>
      <c r="D150" s="234" t="s">
        <v>152</v>
      </c>
      <c r="E150" s="245" t="s">
        <v>22</v>
      </c>
      <c r="F150" s="246" t="s">
        <v>221</v>
      </c>
      <c r="G150" s="244"/>
      <c r="H150" s="247">
        <v>200.90000000000001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152</v>
      </c>
      <c r="AU150" s="253" t="s">
        <v>86</v>
      </c>
      <c r="AV150" s="12" t="s">
        <v>86</v>
      </c>
      <c r="AW150" s="12" t="s">
        <v>41</v>
      </c>
      <c r="AX150" s="12" t="s">
        <v>77</v>
      </c>
      <c r="AY150" s="253" t="s">
        <v>142</v>
      </c>
    </row>
    <row r="151" s="12" customFormat="1">
      <c r="B151" s="243"/>
      <c r="C151" s="244"/>
      <c r="D151" s="234" t="s">
        <v>152</v>
      </c>
      <c r="E151" s="245" t="s">
        <v>22</v>
      </c>
      <c r="F151" s="246" t="s">
        <v>222</v>
      </c>
      <c r="G151" s="244"/>
      <c r="H151" s="247">
        <v>-26.399999999999999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152</v>
      </c>
      <c r="AU151" s="253" t="s">
        <v>86</v>
      </c>
      <c r="AV151" s="12" t="s">
        <v>86</v>
      </c>
      <c r="AW151" s="12" t="s">
        <v>41</v>
      </c>
      <c r="AX151" s="12" t="s">
        <v>77</v>
      </c>
      <c r="AY151" s="253" t="s">
        <v>142</v>
      </c>
    </row>
    <row r="152" s="12" customFormat="1">
      <c r="B152" s="243"/>
      <c r="C152" s="244"/>
      <c r="D152" s="234" t="s">
        <v>152</v>
      </c>
      <c r="E152" s="245" t="s">
        <v>22</v>
      </c>
      <c r="F152" s="246" t="s">
        <v>223</v>
      </c>
      <c r="G152" s="244"/>
      <c r="H152" s="247">
        <v>-1.8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152</v>
      </c>
      <c r="AU152" s="253" t="s">
        <v>86</v>
      </c>
      <c r="AV152" s="12" t="s">
        <v>86</v>
      </c>
      <c r="AW152" s="12" t="s">
        <v>41</v>
      </c>
      <c r="AX152" s="12" t="s">
        <v>77</v>
      </c>
      <c r="AY152" s="253" t="s">
        <v>142</v>
      </c>
    </row>
    <row r="153" s="11" customFormat="1">
      <c r="B153" s="232"/>
      <c r="C153" s="233"/>
      <c r="D153" s="234" t="s">
        <v>152</v>
      </c>
      <c r="E153" s="235" t="s">
        <v>22</v>
      </c>
      <c r="F153" s="236" t="s">
        <v>213</v>
      </c>
      <c r="G153" s="233"/>
      <c r="H153" s="235" t="s">
        <v>22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152</v>
      </c>
      <c r="AU153" s="242" t="s">
        <v>86</v>
      </c>
      <c r="AV153" s="11" t="s">
        <v>24</v>
      </c>
      <c r="AW153" s="11" t="s">
        <v>41</v>
      </c>
      <c r="AX153" s="11" t="s">
        <v>77</v>
      </c>
      <c r="AY153" s="242" t="s">
        <v>142</v>
      </c>
    </row>
    <row r="154" s="12" customFormat="1">
      <c r="B154" s="243"/>
      <c r="C154" s="244"/>
      <c r="D154" s="234" t="s">
        <v>152</v>
      </c>
      <c r="E154" s="245" t="s">
        <v>22</v>
      </c>
      <c r="F154" s="246" t="s">
        <v>224</v>
      </c>
      <c r="G154" s="244"/>
      <c r="H154" s="247">
        <v>132.30000000000001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152</v>
      </c>
      <c r="AU154" s="253" t="s">
        <v>86</v>
      </c>
      <c r="AV154" s="12" t="s">
        <v>86</v>
      </c>
      <c r="AW154" s="12" t="s">
        <v>41</v>
      </c>
      <c r="AX154" s="12" t="s">
        <v>77</v>
      </c>
      <c r="AY154" s="253" t="s">
        <v>142</v>
      </c>
    </row>
    <row r="155" s="12" customFormat="1">
      <c r="B155" s="243"/>
      <c r="C155" s="244"/>
      <c r="D155" s="234" t="s">
        <v>152</v>
      </c>
      <c r="E155" s="245" t="s">
        <v>22</v>
      </c>
      <c r="F155" s="246" t="s">
        <v>225</v>
      </c>
      <c r="G155" s="244"/>
      <c r="H155" s="247">
        <v>-16.5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152</v>
      </c>
      <c r="AU155" s="253" t="s">
        <v>86</v>
      </c>
      <c r="AV155" s="12" t="s">
        <v>86</v>
      </c>
      <c r="AW155" s="12" t="s">
        <v>41</v>
      </c>
      <c r="AX155" s="12" t="s">
        <v>77</v>
      </c>
      <c r="AY155" s="253" t="s">
        <v>142</v>
      </c>
    </row>
    <row r="156" s="11" customFormat="1">
      <c r="B156" s="232"/>
      <c r="C156" s="233"/>
      <c r="D156" s="234" t="s">
        <v>152</v>
      </c>
      <c r="E156" s="235" t="s">
        <v>22</v>
      </c>
      <c r="F156" s="236" t="s">
        <v>226</v>
      </c>
      <c r="G156" s="233"/>
      <c r="H156" s="235" t="s">
        <v>22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152</v>
      </c>
      <c r="AU156" s="242" t="s">
        <v>86</v>
      </c>
      <c r="AV156" s="11" t="s">
        <v>24</v>
      </c>
      <c r="AW156" s="11" t="s">
        <v>41</v>
      </c>
      <c r="AX156" s="11" t="s">
        <v>77</v>
      </c>
      <c r="AY156" s="242" t="s">
        <v>142</v>
      </c>
    </row>
    <row r="157" s="12" customFormat="1">
      <c r="B157" s="243"/>
      <c r="C157" s="244"/>
      <c r="D157" s="234" t="s">
        <v>152</v>
      </c>
      <c r="E157" s="245" t="s">
        <v>22</v>
      </c>
      <c r="F157" s="246" t="s">
        <v>227</v>
      </c>
      <c r="G157" s="244"/>
      <c r="H157" s="247">
        <v>136.90000000000001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152</v>
      </c>
      <c r="AU157" s="253" t="s">
        <v>86</v>
      </c>
      <c r="AV157" s="12" t="s">
        <v>86</v>
      </c>
      <c r="AW157" s="12" t="s">
        <v>41</v>
      </c>
      <c r="AX157" s="12" t="s">
        <v>77</v>
      </c>
      <c r="AY157" s="253" t="s">
        <v>142</v>
      </c>
    </row>
    <row r="158" s="12" customFormat="1">
      <c r="B158" s="243"/>
      <c r="C158" s="244"/>
      <c r="D158" s="234" t="s">
        <v>152</v>
      </c>
      <c r="E158" s="245" t="s">
        <v>22</v>
      </c>
      <c r="F158" s="246" t="s">
        <v>228</v>
      </c>
      <c r="G158" s="244"/>
      <c r="H158" s="247">
        <v>-3.6000000000000001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152</v>
      </c>
      <c r="AU158" s="253" t="s">
        <v>86</v>
      </c>
      <c r="AV158" s="12" t="s">
        <v>86</v>
      </c>
      <c r="AW158" s="12" t="s">
        <v>41</v>
      </c>
      <c r="AX158" s="12" t="s">
        <v>77</v>
      </c>
      <c r="AY158" s="253" t="s">
        <v>142</v>
      </c>
    </row>
    <row r="159" s="11" customFormat="1">
      <c r="B159" s="232"/>
      <c r="C159" s="233"/>
      <c r="D159" s="234" t="s">
        <v>152</v>
      </c>
      <c r="E159" s="235" t="s">
        <v>22</v>
      </c>
      <c r="F159" s="236" t="s">
        <v>229</v>
      </c>
      <c r="G159" s="233"/>
      <c r="H159" s="235" t="s">
        <v>22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152</v>
      </c>
      <c r="AU159" s="242" t="s">
        <v>86</v>
      </c>
      <c r="AV159" s="11" t="s">
        <v>24</v>
      </c>
      <c r="AW159" s="11" t="s">
        <v>41</v>
      </c>
      <c r="AX159" s="11" t="s">
        <v>77</v>
      </c>
      <c r="AY159" s="242" t="s">
        <v>142</v>
      </c>
    </row>
    <row r="160" s="12" customFormat="1">
      <c r="B160" s="243"/>
      <c r="C160" s="244"/>
      <c r="D160" s="234" t="s">
        <v>152</v>
      </c>
      <c r="E160" s="245" t="s">
        <v>22</v>
      </c>
      <c r="F160" s="246" t="s">
        <v>230</v>
      </c>
      <c r="G160" s="244"/>
      <c r="H160" s="247">
        <v>157.09999999999999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152</v>
      </c>
      <c r="AU160" s="253" t="s">
        <v>86</v>
      </c>
      <c r="AV160" s="12" t="s">
        <v>86</v>
      </c>
      <c r="AW160" s="12" t="s">
        <v>41</v>
      </c>
      <c r="AX160" s="12" t="s">
        <v>77</v>
      </c>
      <c r="AY160" s="253" t="s">
        <v>142</v>
      </c>
    </row>
    <row r="161" s="12" customFormat="1">
      <c r="B161" s="243"/>
      <c r="C161" s="244"/>
      <c r="D161" s="234" t="s">
        <v>152</v>
      </c>
      <c r="E161" s="245" t="s">
        <v>22</v>
      </c>
      <c r="F161" s="246" t="s">
        <v>231</v>
      </c>
      <c r="G161" s="244"/>
      <c r="H161" s="247">
        <v>-3.6400000000000001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152</v>
      </c>
      <c r="AU161" s="253" t="s">
        <v>86</v>
      </c>
      <c r="AV161" s="12" t="s">
        <v>86</v>
      </c>
      <c r="AW161" s="12" t="s">
        <v>41</v>
      </c>
      <c r="AX161" s="12" t="s">
        <v>77</v>
      </c>
      <c r="AY161" s="253" t="s">
        <v>142</v>
      </c>
    </row>
    <row r="162" s="12" customFormat="1">
      <c r="B162" s="243"/>
      <c r="C162" s="244"/>
      <c r="D162" s="234" t="s">
        <v>152</v>
      </c>
      <c r="E162" s="245" t="s">
        <v>22</v>
      </c>
      <c r="F162" s="246" t="s">
        <v>232</v>
      </c>
      <c r="G162" s="244"/>
      <c r="H162" s="247">
        <v>-1.0800000000000001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152</v>
      </c>
      <c r="AU162" s="253" t="s">
        <v>86</v>
      </c>
      <c r="AV162" s="12" t="s">
        <v>86</v>
      </c>
      <c r="AW162" s="12" t="s">
        <v>41</v>
      </c>
      <c r="AX162" s="12" t="s">
        <v>77</v>
      </c>
      <c r="AY162" s="253" t="s">
        <v>142</v>
      </c>
    </row>
    <row r="163" s="11" customFormat="1">
      <c r="B163" s="232"/>
      <c r="C163" s="233"/>
      <c r="D163" s="234" t="s">
        <v>152</v>
      </c>
      <c r="E163" s="235" t="s">
        <v>22</v>
      </c>
      <c r="F163" s="236" t="s">
        <v>208</v>
      </c>
      <c r="G163" s="233"/>
      <c r="H163" s="235" t="s">
        <v>22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152</v>
      </c>
      <c r="AU163" s="242" t="s">
        <v>86</v>
      </c>
      <c r="AV163" s="11" t="s">
        <v>24</v>
      </c>
      <c r="AW163" s="11" t="s">
        <v>41</v>
      </c>
      <c r="AX163" s="11" t="s">
        <v>77</v>
      </c>
      <c r="AY163" s="242" t="s">
        <v>142</v>
      </c>
    </row>
    <row r="164" s="12" customFormat="1">
      <c r="B164" s="243"/>
      <c r="C164" s="244"/>
      <c r="D164" s="234" t="s">
        <v>152</v>
      </c>
      <c r="E164" s="245" t="s">
        <v>22</v>
      </c>
      <c r="F164" s="246" t="s">
        <v>233</v>
      </c>
      <c r="G164" s="244"/>
      <c r="H164" s="247">
        <v>39.325000000000003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152</v>
      </c>
      <c r="AU164" s="253" t="s">
        <v>86</v>
      </c>
      <c r="AV164" s="12" t="s">
        <v>86</v>
      </c>
      <c r="AW164" s="12" t="s">
        <v>41</v>
      </c>
      <c r="AX164" s="12" t="s">
        <v>77</v>
      </c>
      <c r="AY164" s="253" t="s">
        <v>142</v>
      </c>
    </row>
    <row r="165" s="12" customFormat="1">
      <c r="B165" s="243"/>
      <c r="C165" s="244"/>
      <c r="D165" s="234" t="s">
        <v>152</v>
      </c>
      <c r="E165" s="245" t="s">
        <v>22</v>
      </c>
      <c r="F165" s="246" t="s">
        <v>234</v>
      </c>
      <c r="G165" s="244"/>
      <c r="H165" s="247">
        <v>-3.2999999999999998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152</v>
      </c>
      <c r="AU165" s="253" t="s">
        <v>86</v>
      </c>
      <c r="AV165" s="12" t="s">
        <v>86</v>
      </c>
      <c r="AW165" s="12" t="s">
        <v>41</v>
      </c>
      <c r="AX165" s="12" t="s">
        <v>77</v>
      </c>
      <c r="AY165" s="253" t="s">
        <v>142</v>
      </c>
    </row>
    <row r="166" s="12" customFormat="1">
      <c r="B166" s="243"/>
      <c r="C166" s="244"/>
      <c r="D166" s="234" t="s">
        <v>152</v>
      </c>
      <c r="E166" s="245" t="s">
        <v>22</v>
      </c>
      <c r="F166" s="246" t="s">
        <v>235</v>
      </c>
      <c r="G166" s="244"/>
      <c r="H166" s="247">
        <v>-2.9399999999999999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152</v>
      </c>
      <c r="AU166" s="253" t="s">
        <v>86</v>
      </c>
      <c r="AV166" s="12" t="s">
        <v>86</v>
      </c>
      <c r="AW166" s="12" t="s">
        <v>41</v>
      </c>
      <c r="AX166" s="12" t="s">
        <v>77</v>
      </c>
      <c r="AY166" s="253" t="s">
        <v>142</v>
      </c>
    </row>
    <row r="167" s="13" customFormat="1">
      <c r="B167" s="254"/>
      <c r="C167" s="255"/>
      <c r="D167" s="234" t="s">
        <v>152</v>
      </c>
      <c r="E167" s="256" t="s">
        <v>22</v>
      </c>
      <c r="F167" s="257" t="s">
        <v>158</v>
      </c>
      <c r="G167" s="255"/>
      <c r="H167" s="258">
        <v>607.26499999999999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152</v>
      </c>
      <c r="AU167" s="264" t="s">
        <v>86</v>
      </c>
      <c r="AV167" s="13" t="s">
        <v>150</v>
      </c>
      <c r="AW167" s="13" t="s">
        <v>41</v>
      </c>
      <c r="AX167" s="13" t="s">
        <v>24</v>
      </c>
      <c r="AY167" s="264" t="s">
        <v>142</v>
      </c>
    </row>
    <row r="168" s="1" customFormat="1" ht="22.8" customHeight="1">
      <c r="B168" s="45"/>
      <c r="C168" s="220" t="s">
        <v>236</v>
      </c>
      <c r="D168" s="220" t="s">
        <v>145</v>
      </c>
      <c r="E168" s="221" t="s">
        <v>237</v>
      </c>
      <c r="F168" s="222" t="s">
        <v>238</v>
      </c>
      <c r="G168" s="223" t="s">
        <v>148</v>
      </c>
      <c r="H168" s="224">
        <v>607.25999999999999</v>
      </c>
      <c r="I168" s="225"/>
      <c r="J168" s="226">
        <f>ROUND(I168*H168,2)</f>
        <v>0</v>
      </c>
      <c r="K168" s="222" t="s">
        <v>149</v>
      </c>
      <c r="L168" s="71"/>
      <c r="M168" s="227" t="s">
        <v>22</v>
      </c>
      <c r="N168" s="228" t="s">
        <v>48</v>
      </c>
      <c r="O168" s="46"/>
      <c r="P168" s="229">
        <f>O168*H168</f>
        <v>0</v>
      </c>
      <c r="Q168" s="229">
        <v>0.0048900000000000002</v>
      </c>
      <c r="R168" s="229">
        <f>Q168*H168</f>
        <v>2.9695014</v>
      </c>
      <c r="S168" s="229">
        <v>0</v>
      </c>
      <c r="T168" s="230">
        <f>S168*H168</f>
        <v>0</v>
      </c>
      <c r="AR168" s="23" t="s">
        <v>150</v>
      </c>
      <c r="AT168" s="23" t="s">
        <v>145</v>
      </c>
      <c r="AU168" s="23" t="s">
        <v>86</v>
      </c>
      <c r="AY168" s="23" t="s">
        <v>142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24</v>
      </c>
      <c r="BK168" s="231">
        <f>ROUND(I168*H168,2)</f>
        <v>0</v>
      </c>
      <c r="BL168" s="23" t="s">
        <v>150</v>
      </c>
      <c r="BM168" s="23" t="s">
        <v>239</v>
      </c>
    </row>
    <row r="169" s="12" customFormat="1">
      <c r="B169" s="243"/>
      <c r="C169" s="244"/>
      <c r="D169" s="234" t="s">
        <v>152</v>
      </c>
      <c r="E169" s="245" t="s">
        <v>22</v>
      </c>
      <c r="F169" s="246" t="s">
        <v>240</v>
      </c>
      <c r="G169" s="244"/>
      <c r="H169" s="247">
        <v>607.25999999999999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152</v>
      </c>
      <c r="AU169" s="253" t="s">
        <v>86</v>
      </c>
      <c r="AV169" s="12" t="s">
        <v>86</v>
      </c>
      <c r="AW169" s="12" t="s">
        <v>41</v>
      </c>
      <c r="AX169" s="12" t="s">
        <v>24</v>
      </c>
      <c r="AY169" s="253" t="s">
        <v>142</v>
      </c>
    </row>
    <row r="170" s="1" customFormat="1" ht="22.8" customHeight="1">
      <c r="B170" s="45"/>
      <c r="C170" s="220" t="s">
        <v>241</v>
      </c>
      <c r="D170" s="220" t="s">
        <v>145</v>
      </c>
      <c r="E170" s="221" t="s">
        <v>242</v>
      </c>
      <c r="F170" s="222" t="s">
        <v>243</v>
      </c>
      <c r="G170" s="223" t="s">
        <v>148</v>
      </c>
      <c r="H170" s="224">
        <v>607.25999999999999</v>
      </c>
      <c r="I170" s="225"/>
      <c r="J170" s="226">
        <f>ROUND(I170*H170,2)</f>
        <v>0</v>
      </c>
      <c r="K170" s="222" t="s">
        <v>149</v>
      </c>
      <c r="L170" s="71"/>
      <c r="M170" s="227" t="s">
        <v>22</v>
      </c>
      <c r="N170" s="228" t="s">
        <v>48</v>
      </c>
      <c r="O170" s="46"/>
      <c r="P170" s="229">
        <f>O170*H170</f>
        <v>0</v>
      </c>
      <c r="Q170" s="229">
        <v>0.0083199999999999993</v>
      </c>
      <c r="R170" s="229">
        <f>Q170*H170</f>
        <v>5.0524031999999996</v>
      </c>
      <c r="S170" s="229">
        <v>0</v>
      </c>
      <c r="T170" s="230">
        <f>S170*H170</f>
        <v>0</v>
      </c>
      <c r="AR170" s="23" t="s">
        <v>150</v>
      </c>
      <c r="AT170" s="23" t="s">
        <v>145</v>
      </c>
      <c r="AU170" s="23" t="s">
        <v>86</v>
      </c>
      <c r="AY170" s="23" t="s">
        <v>142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24</v>
      </c>
      <c r="BK170" s="231">
        <f>ROUND(I170*H170,2)</f>
        <v>0</v>
      </c>
      <c r="BL170" s="23" t="s">
        <v>150</v>
      </c>
      <c r="BM170" s="23" t="s">
        <v>244</v>
      </c>
    </row>
    <row r="171" s="12" customFormat="1">
      <c r="B171" s="243"/>
      <c r="C171" s="244"/>
      <c r="D171" s="234" t="s">
        <v>152</v>
      </c>
      <c r="E171" s="245" t="s">
        <v>22</v>
      </c>
      <c r="F171" s="246" t="s">
        <v>240</v>
      </c>
      <c r="G171" s="244"/>
      <c r="H171" s="247">
        <v>607.25999999999999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152</v>
      </c>
      <c r="AU171" s="253" t="s">
        <v>86</v>
      </c>
      <c r="AV171" s="12" t="s">
        <v>86</v>
      </c>
      <c r="AW171" s="12" t="s">
        <v>41</v>
      </c>
      <c r="AX171" s="12" t="s">
        <v>24</v>
      </c>
      <c r="AY171" s="253" t="s">
        <v>142</v>
      </c>
    </row>
    <row r="172" s="1" customFormat="1" ht="14.4" customHeight="1">
      <c r="B172" s="45"/>
      <c r="C172" s="265" t="s">
        <v>245</v>
      </c>
      <c r="D172" s="265" t="s">
        <v>246</v>
      </c>
      <c r="E172" s="266" t="s">
        <v>247</v>
      </c>
      <c r="F172" s="267" t="s">
        <v>248</v>
      </c>
      <c r="G172" s="268" t="s">
        <v>148</v>
      </c>
      <c r="H172" s="269">
        <v>619.40499999999997</v>
      </c>
      <c r="I172" s="270"/>
      <c r="J172" s="271">
        <f>ROUND(I172*H172,2)</f>
        <v>0</v>
      </c>
      <c r="K172" s="267" t="s">
        <v>149</v>
      </c>
      <c r="L172" s="272"/>
      <c r="M172" s="273" t="s">
        <v>22</v>
      </c>
      <c r="N172" s="274" t="s">
        <v>48</v>
      </c>
      <c r="O172" s="46"/>
      <c r="P172" s="229">
        <f>O172*H172</f>
        <v>0</v>
      </c>
      <c r="Q172" s="229">
        <v>0.0020400000000000001</v>
      </c>
      <c r="R172" s="229">
        <f>Q172*H172</f>
        <v>1.2635862</v>
      </c>
      <c r="S172" s="229">
        <v>0</v>
      </c>
      <c r="T172" s="230">
        <f>S172*H172</f>
        <v>0</v>
      </c>
      <c r="AR172" s="23" t="s">
        <v>192</v>
      </c>
      <c r="AT172" s="23" t="s">
        <v>246</v>
      </c>
      <c r="AU172" s="23" t="s">
        <v>86</v>
      </c>
      <c r="AY172" s="23" t="s">
        <v>142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24</v>
      </c>
      <c r="BK172" s="231">
        <f>ROUND(I172*H172,2)</f>
        <v>0</v>
      </c>
      <c r="BL172" s="23" t="s">
        <v>150</v>
      </c>
      <c r="BM172" s="23" t="s">
        <v>249</v>
      </c>
    </row>
    <row r="173" s="12" customFormat="1">
      <c r="B173" s="243"/>
      <c r="C173" s="244"/>
      <c r="D173" s="234" t="s">
        <v>152</v>
      </c>
      <c r="E173" s="244"/>
      <c r="F173" s="246" t="s">
        <v>250</v>
      </c>
      <c r="G173" s="244"/>
      <c r="H173" s="247">
        <v>619.40499999999997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152</v>
      </c>
      <c r="AU173" s="253" t="s">
        <v>86</v>
      </c>
      <c r="AV173" s="12" t="s">
        <v>86</v>
      </c>
      <c r="AW173" s="12" t="s">
        <v>6</v>
      </c>
      <c r="AX173" s="12" t="s">
        <v>24</v>
      </c>
      <c r="AY173" s="253" t="s">
        <v>142</v>
      </c>
    </row>
    <row r="174" s="1" customFormat="1" ht="22.8" customHeight="1">
      <c r="B174" s="45"/>
      <c r="C174" s="220" t="s">
        <v>251</v>
      </c>
      <c r="D174" s="220" t="s">
        <v>145</v>
      </c>
      <c r="E174" s="221" t="s">
        <v>252</v>
      </c>
      <c r="F174" s="222" t="s">
        <v>253</v>
      </c>
      <c r="G174" s="223" t="s">
        <v>166</v>
      </c>
      <c r="H174" s="224">
        <v>36.409999999999997</v>
      </c>
      <c r="I174" s="225"/>
      <c r="J174" s="226">
        <f>ROUND(I174*H174,2)</f>
        <v>0</v>
      </c>
      <c r="K174" s="222" t="s">
        <v>149</v>
      </c>
      <c r="L174" s="71"/>
      <c r="M174" s="227" t="s">
        <v>22</v>
      </c>
      <c r="N174" s="228" t="s">
        <v>48</v>
      </c>
      <c r="O174" s="46"/>
      <c r="P174" s="229">
        <f>O174*H174</f>
        <v>0</v>
      </c>
      <c r="Q174" s="229">
        <v>0.0016800000000000001</v>
      </c>
      <c r="R174" s="229">
        <f>Q174*H174</f>
        <v>0.061168799999999995</v>
      </c>
      <c r="S174" s="229">
        <v>0</v>
      </c>
      <c r="T174" s="230">
        <f>S174*H174</f>
        <v>0</v>
      </c>
      <c r="AR174" s="23" t="s">
        <v>150</v>
      </c>
      <c r="AT174" s="23" t="s">
        <v>145</v>
      </c>
      <c r="AU174" s="23" t="s">
        <v>86</v>
      </c>
      <c r="AY174" s="23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24</v>
      </c>
      <c r="BK174" s="231">
        <f>ROUND(I174*H174,2)</f>
        <v>0</v>
      </c>
      <c r="BL174" s="23" t="s">
        <v>150</v>
      </c>
      <c r="BM174" s="23" t="s">
        <v>254</v>
      </c>
    </row>
    <row r="175" s="11" customFormat="1">
      <c r="B175" s="232"/>
      <c r="C175" s="233"/>
      <c r="D175" s="234" t="s">
        <v>152</v>
      </c>
      <c r="E175" s="235" t="s">
        <v>22</v>
      </c>
      <c r="F175" s="236" t="s">
        <v>201</v>
      </c>
      <c r="G175" s="233"/>
      <c r="H175" s="235" t="s">
        <v>22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152</v>
      </c>
      <c r="AU175" s="242" t="s">
        <v>86</v>
      </c>
      <c r="AV175" s="11" t="s">
        <v>24</v>
      </c>
      <c r="AW175" s="11" t="s">
        <v>41</v>
      </c>
      <c r="AX175" s="11" t="s">
        <v>77</v>
      </c>
      <c r="AY175" s="242" t="s">
        <v>142</v>
      </c>
    </row>
    <row r="176" s="12" customFormat="1">
      <c r="B176" s="243"/>
      <c r="C176" s="244"/>
      <c r="D176" s="234" t="s">
        <v>152</v>
      </c>
      <c r="E176" s="245" t="s">
        <v>22</v>
      </c>
      <c r="F176" s="246" t="s">
        <v>255</v>
      </c>
      <c r="G176" s="244"/>
      <c r="H176" s="247">
        <v>0.95999999999999996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152</v>
      </c>
      <c r="AU176" s="253" t="s">
        <v>86</v>
      </c>
      <c r="AV176" s="12" t="s">
        <v>86</v>
      </c>
      <c r="AW176" s="12" t="s">
        <v>41</v>
      </c>
      <c r="AX176" s="12" t="s">
        <v>77</v>
      </c>
      <c r="AY176" s="253" t="s">
        <v>142</v>
      </c>
    </row>
    <row r="177" s="12" customFormat="1">
      <c r="B177" s="243"/>
      <c r="C177" s="244"/>
      <c r="D177" s="234" t="s">
        <v>152</v>
      </c>
      <c r="E177" s="245" t="s">
        <v>22</v>
      </c>
      <c r="F177" s="246" t="s">
        <v>256</v>
      </c>
      <c r="G177" s="244"/>
      <c r="H177" s="247">
        <v>0.76000000000000001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152</v>
      </c>
      <c r="AU177" s="253" t="s">
        <v>86</v>
      </c>
      <c r="AV177" s="12" t="s">
        <v>86</v>
      </c>
      <c r="AW177" s="12" t="s">
        <v>41</v>
      </c>
      <c r="AX177" s="12" t="s">
        <v>77</v>
      </c>
      <c r="AY177" s="253" t="s">
        <v>142</v>
      </c>
    </row>
    <row r="178" s="11" customFormat="1">
      <c r="B178" s="232"/>
      <c r="C178" s="233"/>
      <c r="D178" s="234" t="s">
        <v>152</v>
      </c>
      <c r="E178" s="235" t="s">
        <v>22</v>
      </c>
      <c r="F178" s="236" t="s">
        <v>204</v>
      </c>
      <c r="G178" s="233"/>
      <c r="H178" s="235" t="s">
        <v>22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152</v>
      </c>
      <c r="AU178" s="242" t="s">
        <v>86</v>
      </c>
      <c r="AV178" s="11" t="s">
        <v>24</v>
      </c>
      <c r="AW178" s="11" t="s">
        <v>41</v>
      </c>
      <c r="AX178" s="11" t="s">
        <v>77</v>
      </c>
      <c r="AY178" s="242" t="s">
        <v>142</v>
      </c>
    </row>
    <row r="179" s="12" customFormat="1">
      <c r="B179" s="243"/>
      <c r="C179" s="244"/>
      <c r="D179" s="234" t="s">
        <v>152</v>
      </c>
      <c r="E179" s="245" t="s">
        <v>22</v>
      </c>
      <c r="F179" s="246" t="s">
        <v>257</v>
      </c>
      <c r="G179" s="244"/>
      <c r="H179" s="247">
        <v>3.2799999999999998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152</v>
      </c>
      <c r="AU179" s="253" t="s">
        <v>86</v>
      </c>
      <c r="AV179" s="12" t="s">
        <v>86</v>
      </c>
      <c r="AW179" s="12" t="s">
        <v>41</v>
      </c>
      <c r="AX179" s="12" t="s">
        <v>77</v>
      </c>
      <c r="AY179" s="253" t="s">
        <v>142</v>
      </c>
    </row>
    <row r="180" s="12" customFormat="1">
      <c r="B180" s="243"/>
      <c r="C180" s="244"/>
      <c r="D180" s="234" t="s">
        <v>152</v>
      </c>
      <c r="E180" s="245" t="s">
        <v>22</v>
      </c>
      <c r="F180" s="246" t="s">
        <v>258</v>
      </c>
      <c r="G180" s="244"/>
      <c r="H180" s="247">
        <v>0.85999999999999999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152</v>
      </c>
      <c r="AU180" s="253" t="s">
        <v>86</v>
      </c>
      <c r="AV180" s="12" t="s">
        <v>86</v>
      </c>
      <c r="AW180" s="12" t="s">
        <v>41</v>
      </c>
      <c r="AX180" s="12" t="s">
        <v>77</v>
      </c>
      <c r="AY180" s="253" t="s">
        <v>142</v>
      </c>
    </row>
    <row r="181" s="12" customFormat="1">
      <c r="B181" s="243"/>
      <c r="C181" s="244"/>
      <c r="D181" s="234" t="s">
        <v>152</v>
      </c>
      <c r="E181" s="245" t="s">
        <v>22</v>
      </c>
      <c r="F181" s="246" t="s">
        <v>259</v>
      </c>
      <c r="G181" s="244"/>
      <c r="H181" s="247">
        <v>0.95999999999999996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152</v>
      </c>
      <c r="AU181" s="253" t="s">
        <v>86</v>
      </c>
      <c r="AV181" s="12" t="s">
        <v>86</v>
      </c>
      <c r="AW181" s="12" t="s">
        <v>41</v>
      </c>
      <c r="AX181" s="12" t="s">
        <v>77</v>
      </c>
      <c r="AY181" s="253" t="s">
        <v>142</v>
      </c>
    </row>
    <row r="182" s="11" customFormat="1">
      <c r="B182" s="232"/>
      <c r="C182" s="233"/>
      <c r="D182" s="234" t="s">
        <v>152</v>
      </c>
      <c r="E182" s="235" t="s">
        <v>22</v>
      </c>
      <c r="F182" s="236" t="s">
        <v>208</v>
      </c>
      <c r="G182" s="233"/>
      <c r="H182" s="235" t="s">
        <v>22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152</v>
      </c>
      <c r="AU182" s="242" t="s">
        <v>86</v>
      </c>
      <c r="AV182" s="11" t="s">
        <v>24</v>
      </c>
      <c r="AW182" s="11" t="s">
        <v>41</v>
      </c>
      <c r="AX182" s="11" t="s">
        <v>77</v>
      </c>
      <c r="AY182" s="242" t="s">
        <v>142</v>
      </c>
    </row>
    <row r="183" s="12" customFormat="1">
      <c r="B183" s="243"/>
      <c r="C183" s="244"/>
      <c r="D183" s="234" t="s">
        <v>152</v>
      </c>
      <c r="E183" s="245" t="s">
        <v>22</v>
      </c>
      <c r="F183" s="246" t="s">
        <v>260</v>
      </c>
      <c r="G183" s="244"/>
      <c r="H183" s="247">
        <v>1.48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152</v>
      </c>
      <c r="AU183" s="253" t="s">
        <v>86</v>
      </c>
      <c r="AV183" s="12" t="s">
        <v>86</v>
      </c>
      <c r="AW183" s="12" t="s">
        <v>41</v>
      </c>
      <c r="AX183" s="12" t="s">
        <v>77</v>
      </c>
      <c r="AY183" s="253" t="s">
        <v>142</v>
      </c>
    </row>
    <row r="184" s="11" customFormat="1">
      <c r="B184" s="232"/>
      <c r="C184" s="233"/>
      <c r="D184" s="234" t="s">
        <v>152</v>
      </c>
      <c r="E184" s="235" t="s">
        <v>22</v>
      </c>
      <c r="F184" s="236" t="s">
        <v>201</v>
      </c>
      <c r="G184" s="233"/>
      <c r="H184" s="235" t="s">
        <v>22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152</v>
      </c>
      <c r="AU184" s="242" t="s">
        <v>86</v>
      </c>
      <c r="AV184" s="11" t="s">
        <v>24</v>
      </c>
      <c r="AW184" s="11" t="s">
        <v>41</v>
      </c>
      <c r="AX184" s="11" t="s">
        <v>77</v>
      </c>
      <c r="AY184" s="242" t="s">
        <v>142</v>
      </c>
    </row>
    <row r="185" s="12" customFormat="1">
      <c r="B185" s="243"/>
      <c r="C185" s="244"/>
      <c r="D185" s="234" t="s">
        <v>152</v>
      </c>
      <c r="E185" s="245" t="s">
        <v>22</v>
      </c>
      <c r="F185" s="246" t="s">
        <v>261</v>
      </c>
      <c r="G185" s="244"/>
      <c r="H185" s="247">
        <v>9.2799999999999994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152</v>
      </c>
      <c r="AU185" s="253" t="s">
        <v>86</v>
      </c>
      <c r="AV185" s="12" t="s">
        <v>86</v>
      </c>
      <c r="AW185" s="12" t="s">
        <v>41</v>
      </c>
      <c r="AX185" s="12" t="s">
        <v>77</v>
      </c>
      <c r="AY185" s="253" t="s">
        <v>142</v>
      </c>
    </row>
    <row r="186" s="12" customFormat="1">
      <c r="B186" s="243"/>
      <c r="C186" s="244"/>
      <c r="D186" s="234" t="s">
        <v>152</v>
      </c>
      <c r="E186" s="245" t="s">
        <v>22</v>
      </c>
      <c r="F186" s="246" t="s">
        <v>262</v>
      </c>
      <c r="G186" s="244"/>
      <c r="H186" s="247">
        <v>1.76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152</v>
      </c>
      <c r="AU186" s="253" t="s">
        <v>86</v>
      </c>
      <c r="AV186" s="12" t="s">
        <v>86</v>
      </c>
      <c r="AW186" s="12" t="s">
        <v>41</v>
      </c>
      <c r="AX186" s="12" t="s">
        <v>77</v>
      </c>
      <c r="AY186" s="253" t="s">
        <v>142</v>
      </c>
    </row>
    <row r="187" s="11" customFormat="1">
      <c r="B187" s="232"/>
      <c r="C187" s="233"/>
      <c r="D187" s="234" t="s">
        <v>152</v>
      </c>
      <c r="E187" s="235" t="s">
        <v>22</v>
      </c>
      <c r="F187" s="236" t="s">
        <v>204</v>
      </c>
      <c r="G187" s="233"/>
      <c r="H187" s="235" t="s">
        <v>22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152</v>
      </c>
      <c r="AU187" s="242" t="s">
        <v>86</v>
      </c>
      <c r="AV187" s="11" t="s">
        <v>24</v>
      </c>
      <c r="AW187" s="11" t="s">
        <v>41</v>
      </c>
      <c r="AX187" s="11" t="s">
        <v>77</v>
      </c>
      <c r="AY187" s="242" t="s">
        <v>142</v>
      </c>
    </row>
    <row r="188" s="12" customFormat="1">
      <c r="B188" s="243"/>
      <c r="C188" s="244"/>
      <c r="D188" s="234" t="s">
        <v>152</v>
      </c>
      <c r="E188" s="245" t="s">
        <v>22</v>
      </c>
      <c r="F188" s="246" t="s">
        <v>263</v>
      </c>
      <c r="G188" s="244"/>
      <c r="H188" s="247">
        <v>5.7999999999999998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152</v>
      </c>
      <c r="AU188" s="253" t="s">
        <v>86</v>
      </c>
      <c r="AV188" s="12" t="s">
        <v>86</v>
      </c>
      <c r="AW188" s="12" t="s">
        <v>41</v>
      </c>
      <c r="AX188" s="12" t="s">
        <v>77</v>
      </c>
      <c r="AY188" s="253" t="s">
        <v>142</v>
      </c>
    </row>
    <row r="189" s="11" customFormat="1">
      <c r="B189" s="232"/>
      <c r="C189" s="233"/>
      <c r="D189" s="234" t="s">
        <v>152</v>
      </c>
      <c r="E189" s="235" t="s">
        <v>22</v>
      </c>
      <c r="F189" s="236" t="s">
        <v>213</v>
      </c>
      <c r="G189" s="233"/>
      <c r="H189" s="235" t="s">
        <v>22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152</v>
      </c>
      <c r="AU189" s="242" t="s">
        <v>86</v>
      </c>
      <c r="AV189" s="11" t="s">
        <v>24</v>
      </c>
      <c r="AW189" s="11" t="s">
        <v>41</v>
      </c>
      <c r="AX189" s="11" t="s">
        <v>77</v>
      </c>
      <c r="AY189" s="242" t="s">
        <v>142</v>
      </c>
    </row>
    <row r="190" s="12" customFormat="1">
      <c r="B190" s="243"/>
      <c r="C190" s="244"/>
      <c r="D190" s="234" t="s">
        <v>152</v>
      </c>
      <c r="E190" s="245" t="s">
        <v>22</v>
      </c>
      <c r="F190" s="246" t="s">
        <v>263</v>
      </c>
      <c r="G190" s="244"/>
      <c r="H190" s="247">
        <v>5.7999999999999998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152</v>
      </c>
      <c r="AU190" s="253" t="s">
        <v>86</v>
      </c>
      <c r="AV190" s="12" t="s">
        <v>86</v>
      </c>
      <c r="AW190" s="12" t="s">
        <v>41</v>
      </c>
      <c r="AX190" s="12" t="s">
        <v>77</v>
      </c>
      <c r="AY190" s="253" t="s">
        <v>142</v>
      </c>
    </row>
    <row r="191" s="11" customFormat="1">
      <c r="B191" s="232"/>
      <c r="C191" s="233"/>
      <c r="D191" s="234" t="s">
        <v>152</v>
      </c>
      <c r="E191" s="235" t="s">
        <v>22</v>
      </c>
      <c r="F191" s="236" t="s">
        <v>214</v>
      </c>
      <c r="G191" s="233"/>
      <c r="H191" s="235" t="s">
        <v>22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152</v>
      </c>
      <c r="AU191" s="242" t="s">
        <v>86</v>
      </c>
      <c r="AV191" s="11" t="s">
        <v>24</v>
      </c>
      <c r="AW191" s="11" t="s">
        <v>41</v>
      </c>
      <c r="AX191" s="11" t="s">
        <v>77</v>
      </c>
      <c r="AY191" s="242" t="s">
        <v>142</v>
      </c>
    </row>
    <row r="192" s="12" customFormat="1">
      <c r="B192" s="243"/>
      <c r="C192" s="244"/>
      <c r="D192" s="234" t="s">
        <v>152</v>
      </c>
      <c r="E192" s="245" t="s">
        <v>22</v>
      </c>
      <c r="F192" s="246" t="s">
        <v>264</v>
      </c>
      <c r="G192" s="244"/>
      <c r="H192" s="247">
        <v>2.9399999999999999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152</v>
      </c>
      <c r="AU192" s="253" t="s">
        <v>86</v>
      </c>
      <c r="AV192" s="12" t="s">
        <v>86</v>
      </c>
      <c r="AW192" s="12" t="s">
        <v>41</v>
      </c>
      <c r="AX192" s="12" t="s">
        <v>77</v>
      </c>
      <c r="AY192" s="253" t="s">
        <v>142</v>
      </c>
    </row>
    <row r="193" s="12" customFormat="1">
      <c r="B193" s="243"/>
      <c r="C193" s="244"/>
      <c r="D193" s="234" t="s">
        <v>152</v>
      </c>
      <c r="E193" s="245" t="s">
        <v>22</v>
      </c>
      <c r="F193" s="246" t="s">
        <v>265</v>
      </c>
      <c r="G193" s="244"/>
      <c r="H193" s="247">
        <v>1.1200000000000001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152</v>
      </c>
      <c r="AU193" s="253" t="s">
        <v>86</v>
      </c>
      <c r="AV193" s="12" t="s">
        <v>86</v>
      </c>
      <c r="AW193" s="12" t="s">
        <v>41</v>
      </c>
      <c r="AX193" s="12" t="s">
        <v>77</v>
      </c>
      <c r="AY193" s="253" t="s">
        <v>142</v>
      </c>
    </row>
    <row r="194" s="12" customFormat="1">
      <c r="B194" s="243"/>
      <c r="C194" s="244"/>
      <c r="D194" s="234" t="s">
        <v>152</v>
      </c>
      <c r="E194" s="245" t="s">
        <v>22</v>
      </c>
      <c r="F194" s="246" t="s">
        <v>266</v>
      </c>
      <c r="G194" s="244"/>
      <c r="H194" s="247">
        <v>1.4099999999999999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152</v>
      </c>
      <c r="AU194" s="253" t="s">
        <v>86</v>
      </c>
      <c r="AV194" s="12" t="s">
        <v>86</v>
      </c>
      <c r="AW194" s="12" t="s">
        <v>41</v>
      </c>
      <c r="AX194" s="12" t="s">
        <v>77</v>
      </c>
      <c r="AY194" s="253" t="s">
        <v>142</v>
      </c>
    </row>
    <row r="195" s="13" customFormat="1">
      <c r="B195" s="254"/>
      <c r="C195" s="255"/>
      <c r="D195" s="234" t="s">
        <v>152</v>
      </c>
      <c r="E195" s="256" t="s">
        <v>22</v>
      </c>
      <c r="F195" s="257" t="s">
        <v>158</v>
      </c>
      <c r="G195" s="255"/>
      <c r="H195" s="258">
        <v>36.409999999999997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152</v>
      </c>
      <c r="AU195" s="264" t="s">
        <v>86</v>
      </c>
      <c r="AV195" s="13" t="s">
        <v>150</v>
      </c>
      <c r="AW195" s="13" t="s">
        <v>41</v>
      </c>
      <c r="AX195" s="13" t="s">
        <v>24</v>
      </c>
      <c r="AY195" s="264" t="s">
        <v>142</v>
      </c>
    </row>
    <row r="196" s="1" customFormat="1" ht="14.4" customHeight="1">
      <c r="B196" s="45"/>
      <c r="C196" s="265" t="s">
        <v>10</v>
      </c>
      <c r="D196" s="265" t="s">
        <v>246</v>
      </c>
      <c r="E196" s="266" t="s">
        <v>267</v>
      </c>
      <c r="F196" s="267" t="s">
        <v>268</v>
      </c>
      <c r="G196" s="268" t="s">
        <v>148</v>
      </c>
      <c r="H196" s="269">
        <v>37.137999999999998</v>
      </c>
      <c r="I196" s="270"/>
      <c r="J196" s="271">
        <f>ROUND(I196*H196,2)</f>
        <v>0</v>
      </c>
      <c r="K196" s="267" t="s">
        <v>149</v>
      </c>
      <c r="L196" s="272"/>
      <c r="M196" s="273" t="s">
        <v>22</v>
      </c>
      <c r="N196" s="274" t="s">
        <v>48</v>
      </c>
      <c r="O196" s="46"/>
      <c r="P196" s="229">
        <f>O196*H196</f>
        <v>0</v>
      </c>
      <c r="Q196" s="229">
        <v>0.00068000000000000005</v>
      </c>
      <c r="R196" s="229">
        <f>Q196*H196</f>
        <v>0.02525384</v>
      </c>
      <c r="S196" s="229">
        <v>0</v>
      </c>
      <c r="T196" s="230">
        <f>S196*H196</f>
        <v>0</v>
      </c>
      <c r="AR196" s="23" t="s">
        <v>192</v>
      </c>
      <c r="AT196" s="23" t="s">
        <v>246</v>
      </c>
      <c r="AU196" s="23" t="s">
        <v>86</v>
      </c>
      <c r="AY196" s="23" t="s">
        <v>142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24</v>
      </c>
      <c r="BK196" s="231">
        <f>ROUND(I196*H196,2)</f>
        <v>0</v>
      </c>
      <c r="BL196" s="23" t="s">
        <v>150</v>
      </c>
      <c r="BM196" s="23" t="s">
        <v>269</v>
      </c>
    </row>
    <row r="197" s="12" customFormat="1">
      <c r="B197" s="243"/>
      <c r="C197" s="244"/>
      <c r="D197" s="234" t="s">
        <v>152</v>
      </c>
      <c r="E197" s="244"/>
      <c r="F197" s="246" t="s">
        <v>270</v>
      </c>
      <c r="G197" s="244"/>
      <c r="H197" s="247">
        <v>37.137999999999998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152</v>
      </c>
      <c r="AU197" s="253" t="s">
        <v>86</v>
      </c>
      <c r="AV197" s="12" t="s">
        <v>86</v>
      </c>
      <c r="AW197" s="12" t="s">
        <v>6</v>
      </c>
      <c r="AX197" s="12" t="s">
        <v>24</v>
      </c>
      <c r="AY197" s="253" t="s">
        <v>142</v>
      </c>
    </row>
    <row r="198" s="1" customFormat="1" ht="14.4" customHeight="1">
      <c r="B198" s="45"/>
      <c r="C198" s="220" t="s">
        <v>271</v>
      </c>
      <c r="D198" s="220" t="s">
        <v>145</v>
      </c>
      <c r="E198" s="221" t="s">
        <v>272</v>
      </c>
      <c r="F198" s="222" t="s">
        <v>273</v>
      </c>
      <c r="G198" s="223" t="s">
        <v>166</v>
      </c>
      <c r="H198" s="224">
        <v>182.05000000000001</v>
      </c>
      <c r="I198" s="225"/>
      <c r="J198" s="226">
        <f>ROUND(I198*H198,2)</f>
        <v>0</v>
      </c>
      <c r="K198" s="222" t="s">
        <v>149</v>
      </c>
      <c r="L198" s="71"/>
      <c r="M198" s="227" t="s">
        <v>22</v>
      </c>
      <c r="N198" s="228" t="s">
        <v>48</v>
      </c>
      <c r="O198" s="46"/>
      <c r="P198" s="229">
        <f>O198*H198</f>
        <v>0</v>
      </c>
      <c r="Q198" s="229">
        <v>0.00025000000000000001</v>
      </c>
      <c r="R198" s="229">
        <f>Q198*H198</f>
        <v>0.045512500000000004</v>
      </c>
      <c r="S198" s="229">
        <v>0</v>
      </c>
      <c r="T198" s="230">
        <f>S198*H198</f>
        <v>0</v>
      </c>
      <c r="AR198" s="23" t="s">
        <v>150</v>
      </c>
      <c r="AT198" s="23" t="s">
        <v>145</v>
      </c>
      <c r="AU198" s="23" t="s">
        <v>86</v>
      </c>
      <c r="AY198" s="23" t="s">
        <v>142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24</v>
      </c>
      <c r="BK198" s="231">
        <f>ROUND(I198*H198,2)</f>
        <v>0</v>
      </c>
      <c r="BL198" s="23" t="s">
        <v>150</v>
      </c>
      <c r="BM198" s="23" t="s">
        <v>274</v>
      </c>
    </row>
    <row r="199" s="11" customFormat="1">
      <c r="B199" s="232"/>
      <c r="C199" s="233"/>
      <c r="D199" s="234" t="s">
        <v>152</v>
      </c>
      <c r="E199" s="235" t="s">
        <v>22</v>
      </c>
      <c r="F199" s="236" t="s">
        <v>201</v>
      </c>
      <c r="G199" s="233"/>
      <c r="H199" s="235" t="s">
        <v>22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152</v>
      </c>
      <c r="AU199" s="242" t="s">
        <v>86</v>
      </c>
      <c r="AV199" s="11" t="s">
        <v>24</v>
      </c>
      <c r="AW199" s="11" t="s">
        <v>41</v>
      </c>
      <c r="AX199" s="11" t="s">
        <v>77</v>
      </c>
      <c r="AY199" s="242" t="s">
        <v>142</v>
      </c>
    </row>
    <row r="200" s="12" customFormat="1">
      <c r="B200" s="243"/>
      <c r="C200" s="244"/>
      <c r="D200" s="234" t="s">
        <v>152</v>
      </c>
      <c r="E200" s="245" t="s">
        <v>22</v>
      </c>
      <c r="F200" s="246" t="s">
        <v>202</v>
      </c>
      <c r="G200" s="244"/>
      <c r="H200" s="247">
        <v>4.7999999999999998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152</v>
      </c>
      <c r="AU200" s="253" t="s">
        <v>86</v>
      </c>
      <c r="AV200" s="12" t="s">
        <v>86</v>
      </c>
      <c r="AW200" s="12" t="s">
        <v>41</v>
      </c>
      <c r="AX200" s="12" t="s">
        <v>77</v>
      </c>
      <c r="AY200" s="253" t="s">
        <v>142</v>
      </c>
    </row>
    <row r="201" s="12" customFormat="1">
      <c r="B201" s="243"/>
      <c r="C201" s="244"/>
      <c r="D201" s="234" t="s">
        <v>152</v>
      </c>
      <c r="E201" s="245" t="s">
        <v>22</v>
      </c>
      <c r="F201" s="246" t="s">
        <v>203</v>
      </c>
      <c r="G201" s="244"/>
      <c r="H201" s="247">
        <v>3.7999999999999998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152</v>
      </c>
      <c r="AU201" s="253" t="s">
        <v>86</v>
      </c>
      <c r="AV201" s="12" t="s">
        <v>86</v>
      </c>
      <c r="AW201" s="12" t="s">
        <v>41</v>
      </c>
      <c r="AX201" s="12" t="s">
        <v>77</v>
      </c>
      <c r="AY201" s="253" t="s">
        <v>142</v>
      </c>
    </row>
    <row r="202" s="11" customFormat="1">
      <c r="B202" s="232"/>
      <c r="C202" s="233"/>
      <c r="D202" s="234" t="s">
        <v>152</v>
      </c>
      <c r="E202" s="235" t="s">
        <v>22</v>
      </c>
      <c r="F202" s="236" t="s">
        <v>204</v>
      </c>
      <c r="G202" s="233"/>
      <c r="H202" s="235" t="s">
        <v>22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152</v>
      </c>
      <c r="AU202" s="242" t="s">
        <v>86</v>
      </c>
      <c r="AV202" s="11" t="s">
        <v>24</v>
      </c>
      <c r="AW202" s="11" t="s">
        <v>41</v>
      </c>
      <c r="AX202" s="11" t="s">
        <v>77</v>
      </c>
      <c r="AY202" s="242" t="s">
        <v>142</v>
      </c>
    </row>
    <row r="203" s="12" customFormat="1">
      <c r="B203" s="243"/>
      <c r="C203" s="244"/>
      <c r="D203" s="234" t="s">
        <v>152</v>
      </c>
      <c r="E203" s="245" t="s">
        <v>22</v>
      </c>
      <c r="F203" s="246" t="s">
        <v>205</v>
      </c>
      <c r="G203" s="244"/>
      <c r="H203" s="247">
        <v>16.399999999999999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152</v>
      </c>
      <c r="AU203" s="253" t="s">
        <v>86</v>
      </c>
      <c r="AV203" s="12" t="s">
        <v>86</v>
      </c>
      <c r="AW203" s="12" t="s">
        <v>41</v>
      </c>
      <c r="AX203" s="12" t="s">
        <v>77</v>
      </c>
      <c r="AY203" s="253" t="s">
        <v>142</v>
      </c>
    </row>
    <row r="204" s="12" customFormat="1">
      <c r="B204" s="243"/>
      <c r="C204" s="244"/>
      <c r="D204" s="234" t="s">
        <v>152</v>
      </c>
      <c r="E204" s="245" t="s">
        <v>22</v>
      </c>
      <c r="F204" s="246" t="s">
        <v>206</v>
      </c>
      <c r="G204" s="244"/>
      <c r="H204" s="247">
        <v>4.2999999999999998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152</v>
      </c>
      <c r="AU204" s="253" t="s">
        <v>86</v>
      </c>
      <c r="AV204" s="12" t="s">
        <v>86</v>
      </c>
      <c r="AW204" s="12" t="s">
        <v>41</v>
      </c>
      <c r="AX204" s="12" t="s">
        <v>77</v>
      </c>
      <c r="AY204" s="253" t="s">
        <v>142</v>
      </c>
    </row>
    <row r="205" s="12" customFormat="1">
      <c r="B205" s="243"/>
      <c r="C205" s="244"/>
      <c r="D205" s="234" t="s">
        <v>152</v>
      </c>
      <c r="E205" s="245" t="s">
        <v>22</v>
      </c>
      <c r="F205" s="246" t="s">
        <v>207</v>
      </c>
      <c r="G205" s="244"/>
      <c r="H205" s="247">
        <v>4.7999999999999998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152</v>
      </c>
      <c r="AU205" s="253" t="s">
        <v>86</v>
      </c>
      <c r="AV205" s="12" t="s">
        <v>86</v>
      </c>
      <c r="AW205" s="12" t="s">
        <v>41</v>
      </c>
      <c r="AX205" s="12" t="s">
        <v>77</v>
      </c>
      <c r="AY205" s="253" t="s">
        <v>142</v>
      </c>
    </row>
    <row r="206" s="11" customFormat="1">
      <c r="B206" s="232"/>
      <c r="C206" s="233"/>
      <c r="D206" s="234" t="s">
        <v>152</v>
      </c>
      <c r="E206" s="235" t="s">
        <v>22</v>
      </c>
      <c r="F206" s="236" t="s">
        <v>208</v>
      </c>
      <c r="G206" s="233"/>
      <c r="H206" s="235" t="s">
        <v>22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152</v>
      </c>
      <c r="AU206" s="242" t="s">
        <v>86</v>
      </c>
      <c r="AV206" s="11" t="s">
        <v>24</v>
      </c>
      <c r="AW206" s="11" t="s">
        <v>41</v>
      </c>
      <c r="AX206" s="11" t="s">
        <v>77</v>
      </c>
      <c r="AY206" s="242" t="s">
        <v>142</v>
      </c>
    </row>
    <row r="207" s="12" customFormat="1">
      <c r="B207" s="243"/>
      <c r="C207" s="244"/>
      <c r="D207" s="234" t="s">
        <v>152</v>
      </c>
      <c r="E207" s="245" t="s">
        <v>22</v>
      </c>
      <c r="F207" s="246" t="s">
        <v>209</v>
      </c>
      <c r="G207" s="244"/>
      <c r="H207" s="247">
        <v>7.4000000000000004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152</v>
      </c>
      <c r="AU207" s="253" t="s">
        <v>86</v>
      </c>
      <c r="AV207" s="12" t="s">
        <v>86</v>
      </c>
      <c r="AW207" s="12" t="s">
        <v>41</v>
      </c>
      <c r="AX207" s="12" t="s">
        <v>77</v>
      </c>
      <c r="AY207" s="253" t="s">
        <v>142</v>
      </c>
    </row>
    <row r="208" s="11" customFormat="1">
      <c r="B208" s="232"/>
      <c r="C208" s="233"/>
      <c r="D208" s="234" t="s">
        <v>152</v>
      </c>
      <c r="E208" s="235" t="s">
        <v>22</v>
      </c>
      <c r="F208" s="236" t="s">
        <v>201</v>
      </c>
      <c r="G208" s="233"/>
      <c r="H208" s="235" t="s">
        <v>22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152</v>
      </c>
      <c r="AU208" s="242" t="s">
        <v>86</v>
      </c>
      <c r="AV208" s="11" t="s">
        <v>24</v>
      </c>
      <c r="AW208" s="11" t="s">
        <v>41</v>
      </c>
      <c r="AX208" s="11" t="s">
        <v>77</v>
      </c>
      <c r="AY208" s="242" t="s">
        <v>142</v>
      </c>
    </row>
    <row r="209" s="12" customFormat="1">
      <c r="B209" s="243"/>
      <c r="C209" s="244"/>
      <c r="D209" s="234" t="s">
        <v>152</v>
      </c>
      <c r="E209" s="245" t="s">
        <v>22</v>
      </c>
      <c r="F209" s="246" t="s">
        <v>210</v>
      </c>
      <c r="G209" s="244"/>
      <c r="H209" s="247">
        <v>46.399999999999999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152</v>
      </c>
      <c r="AU209" s="253" t="s">
        <v>86</v>
      </c>
      <c r="AV209" s="12" t="s">
        <v>86</v>
      </c>
      <c r="AW209" s="12" t="s">
        <v>41</v>
      </c>
      <c r="AX209" s="12" t="s">
        <v>77</v>
      </c>
      <c r="AY209" s="253" t="s">
        <v>142</v>
      </c>
    </row>
    <row r="210" s="12" customFormat="1">
      <c r="B210" s="243"/>
      <c r="C210" s="244"/>
      <c r="D210" s="234" t="s">
        <v>152</v>
      </c>
      <c r="E210" s="245" t="s">
        <v>22</v>
      </c>
      <c r="F210" s="246" t="s">
        <v>211</v>
      </c>
      <c r="G210" s="244"/>
      <c r="H210" s="247">
        <v>8.8000000000000007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152</v>
      </c>
      <c r="AU210" s="253" t="s">
        <v>86</v>
      </c>
      <c r="AV210" s="12" t="s">
        <v>86</v>
      </c>
      <c r="AW210" s="12" t="s">
        <v>41</v>
      </c>
      <c r="AX210" s="12" t="s">
        <v>77</v>
      </c>
      <c r="AY210" s="253" t="s">
        <v>142</v>
      </c>
    </row>
    <row r="211" s="11" customFormat="1">
      <c r="B211" s="232"/>
      <c r="C211" s="233"/>
      <c r="D211" s="234" t="s">
        <v>152</v>
      </c>
      <c r="E211" s="235" t="s">
        <v>22</v>
      </c>
      <c r="F211" s="236" t="s">
        <v>204</v>
      </c>
      <c r="G211" s="233"/>
      <c r="H211" s="235" t="s">
        <v>22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152</v>
      </c>
      <c r="AU211" s="242" t="s">
        <v>86</v>
      </c>
      <c r="AV211" s="11" t="s">
        <v>24</v>
      </c>
      <c r="AW211" s="11" t="s">
        <v>41</v>
      </c>
      <c r="AX211" s="11" t="s">
        <v>77</v>
      </c>
      <c r="AY211" s="242" t="s">
        <v>142</v>
      </c>
    </row>
    <row r="212" s="12" customFormat="1">
      <c r="B212" s="243"/>
      <c r="C212" s="244"/>
      <c r="D212" s="234" t="s">
        <v>152</v>
      </c>
      <c r="E212" s="245" t="s">
        <v>22</v>
      </c>
      <c r="F212" s="246" t="s">
        <v>212</v>
      </c>
      <c r="G212" s="244"/>
      <c r="H212" s="247">
        <v>29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152</v>
      </c>
      <c r="AU212" s="253" t="s">
        <v>86</v>
      </c>
      <c r="AV212" s="12" t="s">
        <v>86</v>
      </c>
      <c r="AW212" s="12" t="s">
        <v>41</v>
      </c>
      <c r="AX212" s="12" t="s">
        <v>77</v>
      </c>
      <c r="AY212" s="253" t="s">
        <v>142</v>
      </c>
    </row>
    <row r="213" s="11" customFormat="1">
      <c r="B213" s="232"/>
      <c r="C213" s="233"/>
      <c r="D213" s="234" t="s">
        <v>152</v>
      </c>
      <c r="E213" s="235" t="s">
        <v>22</v>
      </c>
      <c r="F213" s="236" t="s">
        <v>213</v>
      </c>
      <c r="G213" s="233"/>
      <c r="H213" s="235" t="s">
        <v>22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152</v>
      </c>
      <c r="AU213" s="242" t="s">
        <v>86</v>
      </c>
      <c r="AV213" s="11" t="s">
        <v>24</v>
      </c>
      <c r="AW213" s="11" t="s">
        <v>41</v>
      </c>
      <c r="AX213" s="11" t="s">
        <v>77</v>
      </c>
      <c r="AY213" s="242" t="s">
        <v>142</v>
      </c>
    </row>
    <row r="214" s="12" customFormat="1">
      <c r="B214" s="243"/>
      <c r="C214" s="244"/>
      <c r="D214" s="234" t="s">
        <v>152</v>
      </c>
      <c r="E214" s="245" t="s">
        <v>22</v>
      </c>
      <c r="F214" s="246" t="s">
        <v>212</v>
      </c>
      <c r="G214" s="244"/>
      <c r="H214" s="247">
        <v>29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152</v>
      </c>
      <c r="AU214" s="253" t="s">
        <v>86</v>
      </c>
      <c r="AV214" s="12" t="s">
        <v>86</v>
      </c>
      <c r="AW214" s="12" t="s">
        <v>41</v>
      </c>
      <c r="AX214" s="12" t="s">
        <v>77</v>
      </c>
      <c r="AY214" s="253" t="s">
        <v>142</v>
      </c>
    </row>
    <row r="215" s="11" customFormat="1">
      <c r="B215" s="232"/>
      <c r="C215" s="233"/>
      <c r="D215" s="234" t="s">
        <v>152</v>
      </c>
      <c r="E215" s="235" t="s">
        <v>22</v>
      </c>
      <c r="F215" s="236" t="s">
        <v>214</v>
      </c>
      <c r="G215" s="233"/>
      <c r="H215" s="235" t="s">
        <v>22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152</v>
      </c>
      <c r="AU215" s="242" t="s">
        <v>86</v>
      </c>
      <c r="AV215" s="11" t="s">
        <v>24</v>
      </c>
      <c r="AW215" s="11" t="s">
        <v>41</v>
      </c>
      <c r="AX215" s="11" t="s">
        <v>77</v>
      </c>
      <c r="AY215" s="242" t="s">
        <v>142</v>
      </c>
    </row>
    <row r="216" s="12" customFormat="1">
      <c r="B216" s="243"/>
      <c r="C216" s="244"/>
      <c r="D216" s="234" t="s">
        <v>152</v>
      </c>
      <c r="E216" s="245" t="s">
        <v>22</v>
      </c>
      <c r="F216" s="246" t="s">
        <v>215</v>
      </c>
      <c r="G216" s="244"/>
      <c r="H216" s="247">
        <v>14.699999999999999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152</v>
      </c>
      <c r="AU216" s="253" t="s">
        <v>86</v>
      </c>
      <c r="AV216" s="12" t="s">
        <v>86</v>
      </c>
      <c r="AW216" s="12" t="s">
        <v>41</v>
      </c>
      <c r="AX216" s="12" t="s">
        <v>77</v>
      </c>
      <c r="AY216" s="253" t="s">
        <v>142</v>
      </c>
    </row>
    <row r="217" s="12" customFormat="1">
      <c r="B217" s="243"/>
      <c r="C217" s="244"/>
      <c r="D217" s="234" t="s">
        <v>152</v>
      </c>
      <c r="E217" s="245" t="s">
        <v>22</v>
      </c>
      <c r="F217" s="246" t="s">
        <v>216</v>
      </c>
      <c r="G217" s="244"/>
      <c r="H217" s="247">
        <v>5.5999999999999996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152</v>
      </c>
      <c r="AU217" s="253" t="s">
        <v>86</v>
      </c>
      <c r="AV217" s="12" t="s">
        <v>86</v>
      </c>
      <c r="AW217" s="12" t="s">
        <v>41</v>
      </c>
      <c r="AX217" s="12" t="s">
        <v>77</v>
      </c>
      <c r="AY217" s="253" t="s">
        <v>142</v>
      </c>
    </row>
    <row r="218" s="12" customFormat="1">
      <c r="B218" s="243"/>
      <c r="C218" s="244"/>
      <c r="D218" s="234" t="s">
        <v>152</v>
      </c>
      <c r="E218" s="245" t="s">
        <v>22</v>
      </c>
      <c r="F218" s="246" t="s">
        <v>217</v>
      </c>
      <c r="G218" s="244"/>
      <c r="H218" s="247">
        <v>7.0499999999999998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152</v>
      </c>
      <c r="AU218" s="253" t="s">
        <v>86</v>
      </c>
      <c r="AV218" s="12" t="s">
        <v>86</v>
      </c>
      <c r="AW218" s="12" t="s">
        <v>41</v>
      </c>
      <c r="AX218" s="12" t="s">
        <v>77</v>
      </c>
      <c r="AY218" s="253" t="s">
        <v>142</v>
      </c>
    </row>
    <row r="219" s="13" customFormat="1">
      <c r="B219" s="254"/>
      <c r="C219" s="255"/>
      <c r="D219" s="234" t="s">
        <v>152</v>
      </c>
      <c r="E219" s="256" t="s">
        <v>22</v>
      </c>
      <c r="F219" s="257" t="s">
        <v>158</v>
      </c>
      <c r="G219" s="255"/>
      <c r="H219" s="258">
        <v>182.05000000000001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152</v>
      </c>
      <c r="AU219" s="264" t="s">
        <v>86</v>
      </c>
      <c r="AV219" s="13" t="s">
        <v>150</v>
      </c>
      <c r="AW219" s="13" t="s">
        <v>41</v>
      </c>
      <c r="AX219" s="13" t="s">
        <v>24</v>
      </c>
      <c r="AY219" s="264" t="s">
        <v>142</v>
      </c>
    </row>
    <row r="220" s="1" customFormat="1" ht="14.4" customHeight="1">
      <c r="B220" s="45"/>
      <c r="C220" s="265" t="s">
        <v>275</v>
      </c>
      <c r="D220" s="265" t="s">
        <v>246</v>
      </c>
      <c r="E220" s="266" t="s">
        <v>276</v>
      </c>
      <c r="F220" s="267" t="s">
        <v>277</v>
      </c>
      <c r="G220" s="268" t="s">
        <v>166</v>
      </c>
      <c r="H220" s="269">
        <v>191.15299999999999</v>
      </c>
      <c r="I220" s="270"/>
      <c r="J220" s="271">
        <f>ROUND(I220*H220,2)</f>
        <v>0</v>
      </c>
      <c r="K220" s="267" t="s">
        <v>149</v>
      </c>
      <c r="L220" s="272"/>
      <c r="M220" s="273" t="s">
        <v>22</v>
      </c>
      <c r="N220" s="274" t="s">
        <v>48</v>
      </c>
      <c r="O220" s="46"/>
      <c r="P220" s="229">
        <f>O220*H220</f>
        <v>0</v>
      </c>
      <c r="Q220" s="229">
        <v>3.0000000000000001E-05</v>
      </c>
      <c r="R220" s="229">
        <f>Q220*H220</f>
        <v>0.0057345899999999995</v>
      </c>
      <c r="S220" s="229">
        <v>0</v>
      </c>
      <c r="T220" s="230">
        <f>S220*H220</f>
        <v>0</v>
      </c>
      <c r="AR220" s="23" t="s">
        <v>192</v>
      </c>
      <c r="AT220" s="23" t="s">
        <v>246</v>
      </c>
      <c r="AU220" s="23" t="s">
        <v>86</v>
      </c>
      <c r="AY220" s="23" t="s">
        <v>142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3" t="s">
        <v>24</v>
      </c>
      <c r="BK220" s="231">
        <f>ROUND(I220*H220,2)</f>
        <v>0</v>
      </c>
      <c r="BL220" s="23" t="s">
        <v>150</v>
      </c>
      <c r="BM220" s="23" t="s">
        <v>278</v>
      </c>
    </row>
    <row r="221" s="12" customFormat="1">
      <c r="B221" s="243"/>
      <c r="C221" s="244"/>
      <c r="D221" s="234" t="s">
        <v>152</v>
      </c>
      <c r="E221" s="244"/>
      <c r="F221" s="246" t="s">
        <v>279</v>
      </c>
      <c r="G221" s="244"/>
      <c r="H221" s="247">
        <v>191.15299999999999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152</v>
      </c>
      <c r="AU221" s="253" t="s">
        <v>86</v>
      </c>
      <c r="AV221" s="12" t="s">
        <v>86</v>
      </c>
      <c r="AW221" s="12" t="s">
        <v>6</v>
      </c>
      <c r="AX221" s="12" t="s">
        <v>24</v>
      </c>
      <c r="AY221" s="253" t="s">
        <v>142</v>
      </c>
    </row>
    <row r="222" s="1" customFormat="1" ht="22.8" customHeight="1">
      <c r="B222" s="45"/>
      <c r="C222" s="220" t="s">
        <v>280</v>
      </c>
      <c r="D222" s="220" t="s">
        <v>145</v>
      </c>
      <c r="E222" s="221" t="s">
        <v>281</v>
      </c>
      <c r="F222" s="222" t="s">
        <v>282</v>
      </c>
      <c r="G222" s="223" t="s">
        <v>148</v>
      </c>
      <c r="H222" s="224">
        <v>20.600000000000001</v>
      </c>
      <c r="I222" s="225"/>
      <c r="J222" s="226">
        <f>ROUND(I222*H222,2)</f>
        <v>0</v>
      </c>
      <c r="K222" s="222" t="s">
        <v>149</v>
      </c>
      <c r="L222" s="71"/>
      <c r="M222" s="227" t="s">
        <v>22</v>
      </c>
      <c r="N222" s="228" t="s">
        <v>48</v>
      </c>
      <c r="O222" s="46"/>
      <c r="P222" s="229">
        <f>O222*H222</f>
        <v>0</v>
      </c>
      <c r="Q222" s="229">
        <v>0.023630000000000002</v>
      </c>
      <c r="R222" s="229">
        <f>Q222*H222</f>
        <v>0.48677800000000004</v>
      </c>
      <c r="S222" s="229">
        <v>0</v>
      </c>
      <c r="T222" s="230">
        <f>S222*H222</f>
        <v>0</v>
      </c>
      <c r="AR222" s="23" t="s">
        <v>150</v>
      </c>
      <c r="AT222" s="23" t="s">
        <v>145</v>
      </c>
      <c r="AU222" s="23" t="s">
        <v>86</v>
      </c>
      <c r="AY222" s="23" t="s">
        <v>142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24</v>
      </c>
      <c r="BK222" s="231">
        <f>ROUND(I222*H222,2)</f>
        <v>0</v>
      </c>
      <c r="BL222" s="23" t="s">
        <v>150</v>
      </c>
      <c r="BM222" s="23" t="s">
        <v>283</v>
      </c>
    </row>
    <row r="223" s="11" customFormat="1">
      <c r="B223" s="232"/>
      <c r="C223" s="233"/>
      <c r="D223" s="234" t="s">
        <v>152</v>
      </c>
      <c r="E223" s="235" t="s">
        <v>22</v>
      </c>
      <c r="F223" s="236" t="s">
        <v>284</v>
      </c>
      <c r="G223" s="233"/>
      <c r="H223" s="235" t="s">
        <v>22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152</v>
      </c>
      <c r="AU223" s="242" t="s">
        <v>86</v>
      </c>
      <c r="AV223" s="11" t="s">
        <v>24</v>
      </c>
      <c r="AW223" s="11" t="s">
        <v>41</v>
      </c>
      <c r="AX223" s="11" t="s">
        <v>77</v>
      </c>
      <c r="AY223" s="242" t="s">
        <v>142</v>
      </c>
    </row>
    <row r="224" s="12" customFormat="1">
      <c r="B224" s="243"/>
      <c r="C224" s="244"/>
      <c r="D224" s="234" t="s">
        <v>152</v>
      </c>
      <c r="E224" s="245" t="s">
        <v>22</v>
      </c>
      <c r="F224" s="246" t="s">
        <v>285</v>
      </c>
      <c r="G224" s="244"/>
      <c r="H224" s="247">
        <v>16.199999999999999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152</v>
      </c>
      <c r="AU224" s="253" t="s">
        <v>86</v>
      </c>
      <c r="AV224" s="12" t="s">
        <v>86</v>
      </c>
      <c r="AW224" s="12" t="s">
        <v>41</v>
      </c>
      <c r="AX224" s="12" t="s">
        <v>77</v>
      </c>
      <c r="AY224" s="253" t="s">
        <v>142</v>
      </c>
    </row>
    <row r="225" s="11" customFormat="1">
      <c r="B225" s="232"/>
      <c r="C225" s="233"/>
      <c r="D225" s="234" t="s">
        <v>152</v>
      </c>
      <c r="E225" s="235" t="s">
        <v>22</v>
      </c>
      <c r="F225" s="236" t="s">
        <v>190</v>
      </c>
      <c r="G225" s="233"/>
      <c r="H225" s="235" t="s">
        <v>22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152</v>
      </c>
      <c r="AU225" s="242" t="s">
        <v>86</v>
      </c>
      <c r="AV225" s="11" t="s">
        <v>24</v>
      </c>
      <c r="AW225" s="11" t="s">
        <v>41</v>
      </c>
      <c r="AX225" s="11" t="s">
        <v>77</v>
      </c>
      <c r="AY225" s="242" t="s">
        <v>142</v>
      </c>
    </row>
    <row r="226" s="12" customFormat="1">
      <c r="B226" s="243"/>
      <c r="C226" s="244"/>
      <c r="D226" s="234" t="s">
        <v>152</v>
      </c>
      <c r="E226" s="245" t="s">
        <v>22</v>
      </c>
      <c r="F226" s="246" t="s">
        <v>191</v>
      </c>
      <c r="G226" s="244"/>
      <c r="H226" s="247">
        <v>4.4000000000000004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152</v>
      </c>
      <c r="AU226" s="253" t="s">
        <v>86</v>
      </c>
      <c r="AV226" s="12" t="s">
        <v>86</v>
      </c>
      <c r="AW226" s="12" t="s">
        <v>41</v>
      </c>
      <c r="AX226" s="12" t="s">
        <v>77</v>
      </c>
      <c r="AY226" s="253" t="s">
        <v>142</v>
      </c>
    </row>
    <row r="227" s="13" customFormat="1">
      <c r="B227" s="254"/>
      <c r="C227" s="255"/>
      <c r="D227" s="234" t="s">
        <v>152</v>
      </c>
      <c r="E227" s="256" t="s">
        <v>22</v>
      </c>
      <c r="F227" s="257" t="s">
        <v>158</v>
      </c>
      <c r="G227" s="255"/>
      <c r="H227" s="258">
        <v>20.600000000000001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AT227" s="264" t="s">
        <v>152</v>
      </c>
      <c r="AU227" s="264" t="s">
        <v>86</v>
      </c>
      <c r="AV227" s="13" t="s">
        <v>150</v>
      </c>
      <c r="AW227" s="13" t="s">
        <v>41</v>
      </c>
      <c r="AX227" s="13" t="s">
        <v>24</v>
      </c>
      <c r="AY227" s="264" t="s">
        <v>142</v>
      </c>
    </row>
    <row r="228" s="1" customFormat="1" ht="22.8" customHeight="1">
      <c r="B228" s="45"/>
      <c r="C228" s="220" t="s">
        <v>286</v>
      </c>
      <c r="D228" s="220" t="s">
        <v>145</v>
      </c>
      <c r="E228" s="221" t="s">
        <v>287</v>
      </c>
      <c r="F228" s="222" t="s">
        <v>288</v>
      </c>
      <c r="G228" s="223" t="s">
        <v>148</v>
      </c>
      <c r="H228" s="224">
        <v>607.25999999999999</v>
      </c>
      <c r="I228" s="225"/>
      <c r="J228" s="226">
        <f>ROUND(I228*H228,2)</f>
        <v>0</v>
      </c>
      <c r="K228" s="222" t="s">
        <v>149</v>
      </c>
      <c r="L228" s="71"/>
      <c r="M228" s="227" t="s">
        <v>22</v>
      </c>
      <c r="N228" s="228" t="s">
        <v>48</v>
      </c>
      <c r="O228" s="46"/>
      <c r="P228" s="229">
        <f>O228*H228</f>
        <v>0</v>
      </c>
      <c r="Q228" s="229">
        <v>0.0026800000000000001</v>
      </c>
      <c r="R228" s="229">
        <f>Q228*H228</f>
        <v>1.6274568</v>
      </c>
      <c r="S228" s="229">
        <v>0</v>
      </c>
      <c r="T228" s="230">
        <f>S228*H228</f>
        <v>0</v>
      </c>
      <c r="AR228" s="23" t="s">
        <v>150</v>
      </c>
      <c r="AT228" s="23" t="s">
        <v>145</v>
      </c>
      <c r="AU228" s="23" t="s">
        <v>86</v>
      </c>
      <c r="AY228" s="23" t="s">
        <v>142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24</v>
      </c>
      <c r="BK228" s="231">
        <f>ROUND(I228*H228,2)</f>
        <v>0</v>
      </c>
      <c r="BL228" s="23" t="s">
        <v>150</v>
      </c>
      <c r="BM228" s="23" t="s">
        <v>289</v>
      </c>
    </row>
    <row r="229" s="12" customFormat="1">
      <c r="B229" s="243"/>
      <c r="C229" s="244"/>
      <c r="D229" s="234" t="s">
        <v>152</v>
      </c>
      <c r="E229" s="245" t="s">
        <v>22</v>
      </c>
      <c r="F229" s="246" t="s">
        <v>240</v>
      </c>
      <c r="G229" s="244"/>
      <c r="H229" s="247">
        <v>607.25999999999999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152</v>
      </c>
      <c r="AU229" s="253" t="s">
        <v>86</v>
      </c>
      <c r="AV229" s="12" t="s">
        <v>86</v>
      </c>
      <c r="AW229" s="12" t="s">
        <v>41</v>
      </c>
      <c r="AX229" s="12" t="s">
        <v>24</v>
      </c>
      <c r="AY229" s="253" t="s">
        <v>142</v>
      </c>
    </row>
    <row r="230" s="1" customFormat="1" ht="14.4" customHeight="1">
      <c r="B230" s="45"/>
      <c r="C230" s="220" t="s">
        <v>290</v>
      </c>
      <c r="D230" s="220" t="s">
        <v>145</v>
      </c>
      <c r="E230" s="221" t="s">
        <v>291</v>
      </c>
      <c r="F230" s="222" t="s">
        <v>292</v>
      </c>
      <c r="G230" s="223" t="s">
        <v>148</v>
      </c>
      <c r="H230" s="224">
        <v>308.30000000000001</v>
      </c>
      <c r="I230" s="225"/>
      <c r="J230" s="226">
        <f>ROUND(I230*H230,2)</f>
        <v>0</v>
      </c>
      <c r="K230" s="222" t="s">
        <v>149</v>
      </c>
      <c r="L230" s="71"/>
      <c r="M230" s="227" t="s">
        <v>22</v>
      </c>
      <c r="N230" s="228" t="s">
        <v>48</v>
      </c>
      <c r="O230" s="46"/>
      <c r="P230" s="229">
        <f>O230*H230</f>
        <v>0</v>
      </c>
      <c r="Q230" s="229">
        <v>0.10199999999999999</v>
      </c>
      <c r="R230" s="229">
        <f>Q230*H230</f>
        <v>31.4466</v>
      </c>
      <c r="S230" s="229">
        <v>0</v>
      </c>
      <c r="T230" s="230">
        <f>S230*H230</f>
        <v>0</v>
      </c>
      <c r="AR230" s="23" t="s">
        <v>150</v>
      </c>
      <c r="AT230" s="23" t="s">
        <v>145</v>
      </c>
      <c r="AU230" s="23" t="s">
        <v>86</v>
      </c>
      <c r="AY230" s="23" t="s">
        <v>142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24</v>
      </c>
      <c r="BK230" s="231">
        <f>ROUND(I230*H230,2)</f>
        <v>0</v>
      </c>
      <c r="BL230" s="23" t="s">
        <v>150</v>
      </c>
      <c r="BM230" s="23" t="s">
        <v>293</v>
      </c>
    </row>
    <row r="231" s="11" customFormat="1">
      <c r="B231" s="232"/>
      <c r="C231" s="233"/>
      <c r="D231" s="234" t="s">
        <v>152</v>
      </c>
      <c r="E231" s="235" t="s">
        <v>22</v>
      </c>
      <c r="F231" s="236" t="s">
        <v>294</v>
      </c>
      <c r="G231" s="233"/>
      <c r="H231" s="235" t="s">
        <v>22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152</v>
      </c>
      <c r="AU231" s="242" t="s">
        <v>86</v>
      </c>
      <c r="AV231" s="11" t="s">
        <v>24</v>
      </c>
      <c r="AW231" s="11" t="s">
        <v>41</v>
      </c>
      <c r="AX231" s="11" t="s">
        <v>77</v>
      </c>
      <c r="AY231" s="242" t="s">
        <v>142</v>
      </c>
    </row>
    <row r="232" s="12" customFormat="1">
      <c r="B232" s="243"/>
      <c r="C232" s="244"/>
      <c r="D232" s="234" t="s">
        <v>152</v>
      </c>
      <c r="E232" s="245" t="s">
        <v>22</v>
      </c>
      <c r="F232" s="246" t="s">
        <v>295</v>
      </c>
      <c r="G232" s="244"/>
      <c r="H232" s="247">
        <v>308.30000000000001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152</v>
      </c>
      <c r="AU232" s="253" t="s">
        <v>86</v>
      </c>
      <c r="AV232" s="12" t="s">
        <v>86</v>
      </c>
      <c r="AW232" s="12" t="s">
        <v>41</v>
      </c>
      <c r="AX232" s="12" t="s">
        <v>24</v>
      </c>
      <c r="AY232" s="253" t="s">
        <v>142</v>
      </c>
    </row>
    <row r="233" s="1" customFormat="1" ht="22.8" customHeight="1">
      <c r="B233" s="45"/>
      <c r="C233" s="220" t="s">
        <v>9</v>
      </c>
      <c r="D233" s="220" t="s">
        <v>145</v>
      </c>
      <c r="E233" s="221" t="s">
        <v>296</v>
      </c>
      <c r="F233" s="222" t="s">
        <v>297</v>
      </c>
      <c r="G233" s="223" t="s">
        <v>148</v>
      </c>
      <c r="H233" s="224">
        <v>308.30000000000001</v>
      </c>
      <c r="I233" s="225"/>
      <c r="J233" s="226">
        <f>ROUND(I233*H233,2)</f>
        <v>0</v>
      </c>
      <c r="K233" s="222" t="s">
        <v>149</v>
      </c>
      <c r="L233" s="71"/>
      <c r="M233" s="227" t="s">
        <v>22</v>
      </c>
      <c r="N233" s="228" t="s">
        <v>48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150</v>
      </c>
      <c r="AT233" s="23" t="s">
        <v>145</v>
      </c>
      <c r="AU233" s="23" t="s">
        <v>86</v>
      </c>
      <c r="AY233" s="23" t="s">
        <v>142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24</v>
      </c>
      <c r="BK233" s="231">
        <f>ROUND(I233*H233,2)</f>
        <v>0</v>
      </c>
      <c r="BL233" s="23" t="s">
        <v>150</v>
      </c>
      <c r="BM233" s="23" t="s">
        <v>298</v>
      </c>
    </row>
    <row r="234" s="11" customFormat="1">
      <c r="B234" s="232"/>
      <c r="C234" s="233"/>
      <c r="D234" s="234" t="s">
        <v>152</v>
      </c>
      <c r="E234" s="235" t="s">
        <v>22</v>
      </c>
      <c r="F234" s="236" t="s">
        <v>294</v>
      </c>
      <c r="G234" s="233"/>
      <c r="H234" s="235" t="s">
        <v>22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152</v>
      </c>
      <c r="AU234" s="242" t="s">
        <v>86</v>
      </c>
      <c r="AV234" s="11" t="s">
        <v>24</v>
      </c>
      <c r="AW234" s="11" t="s">
        <v>41</v>
      </c>
      <c r="AX234" s="11" t="s">
        <v>77</v>
      </c>
      <c r="AY234" s="242" t="s">
        <v>142</v>
      </c>
    </row>
    <row r="235" s="12" customFormat="1">
      <c r="B235" s="243"/>
      <c r="C235" s="244"/>
      <c r="D235" s="234" t="s">
        <v>152</v>
      </c>
      <c r="E235" s="245" t="s">
        <v>22</v>
      </c>
      <c r="F235" s="246" t="s">
        <v>295</v>
      </c>
      <c r="G235" s="244"/>
      <c r="H235" s="247">
        <v>308.30000000000001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152</v>
      </c>
      <c r="AU235" s="253" t="s">
        <v>86</v>
      </c>
      <c r="AV235" s="12" t="s">
        <v>86</v>
      </c>
      <c r="AW235" s="12" t="s">
        <v>41</v>
      </c>
      <c r="AX235" s="12" t="s">
        <v>24</v>
      </c>
      <c r="AY235" s="253" t="s">
        <v>142</v>
      </c>
    </row>
    <row r="236" s="10" customFormat="1" ht="29.88" customHeight="1">
      <c r="B236" s="204"/>
      <c r="C236" s="205"/>
      <c r="D236" s="206" t="s">
        <v>76</v>
      </c>
      <c r="E236" s="218" t="s">
        <v>197</v>
      </c>
      <c r="F236" s="218" t="s">
        <v>299</v>
      </c>
      <c r="G236" s="205"/>
      <c r="H236" s="205"/>
      <c r="I236" s="208"/>
      <c r="J236" s="219">
        <f>BK236</f>
        <v>0</v>
      </c>
      <c r="K236" s="205"/>
      <c r="L236" s="210"/>
      <c r="M236" s="211"/>
      <c r="N236" s="212"/>
      <c r="O236" s="212"/>
      <c r="P236" s="213">
        <f>SUM(P237:P292)</f>
        <v>0</v>
      </c>
      <c r="Q236" s="212"/>
      <c r="R236" s="213">
        <f>SUM(R237:R292)</f>
        <v>0.035704000000000007</v>
      </c>
      <c r="S236" s="212"/>
      <c r="T236" s="214">
        <f>SUM(T237:T292)</f>
        <v>45.498868999999999</v>
      </c>
      <c r="AR236" s="215" t="s">
        <v>24</v>
      </c>
      <c r="AT236" s="216" t="s">
        <v>76</v>
      </c>
      <c r="AU236" s="216" t="s">
        <v>24</v>
      </c>
      <c r="AY236" s="215" t="s">
        <v>142</v>
      </c>
      <c r="BK236" s="217">
        <f>SUM(BK237:BK292)</f>
        <v>0</v>
      </c>
    </row>
    <row r="237" s="1" customFormat="1" ht="22.8" customHeight="1">
      <c r="B237" s="45"/>
      <c r="C237" s="220" t="s">
        <v>300</v>
      </c>
      <c r="D237" s="220" t="s">
        <v>145</v>
      </c>
      <c r="E237" s="221" t="s">
        <v>301</v>
      </c>
      <c r="F237" s="222" t="s">
        <v>302</v>
      </c>
      <c r="G237" s="223" t="s">
        <v>148</v>
      </c>
      <c r="H237" s="224">
        <v>649.95000000000005</v>
      </c>
      <c r="I237" s="225"/>
      <c r="J237" s="226">
        <f>ROUND(I237*H237,2)</f>
        <v>0</v>
      </c>
      <c r="K237" s="222" t="s">
        <v>149</v>
      </c>
      <c r="L237" s="71"/>
      <c r="M237" s="227" t="s">
        <v>22</v>
      </c>
      <c r="N237" s="228" t="s">
        <v>48</v>
      </c>
      <c r="O237" s="4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" t="s">
        <v>150</v>
      </c>
      <c r="AT237" s="23" t="s">
        <v>145</v>
      </c>
      <c r="AU237" s="23" t="s">
        <v>86</v>
      </c>
      <c r="AY237" s="23" t="s">
        <v>142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24</v>
      </c>
      <c r="BK237" s="231">
        <f>ROUND(I237*H237,2)</f>
        <v>0</v>
      </c>
      <c r="BL237" s="23" t="s">
        <v>150</v>
      </c>
      <c r="BM237" s="23" t="s">
        <v>303</v>
      </c>
    </row>
    <row r="238" s="1" customFormat="1" ht="22.8" customHeight="1">
      <c r="B238" s="45"/>
      <c r="C238" s="220" t="s">
        <v>304</v>
      </c>
      <c r="D238" s="220" t="s">
        <v>145</v>
      </c>
      <c r="E238" s="221" t="s">
        <v>305</v>
      </c>
      <c r="F238" s="222" t="s">
        <v>306</v>
      </c>
      <c r="G238" s="223" t="s">
        <v>307</v>
      </c>
      <c r="H238" s="224">
        <v>2800.9499999999998</v>
      </c>
      <c r="I238" s="225"/>
      <c r="J238" s="226">
        <f>ROUND(I238*H238,2)</f>
        <v>0</v>
      </c>
      <c r="K238" s="222" t="s">
        <v>149</v>
      </c>
      <c r="L238" s="71"/>
      <c r="M238" s="227" t="s">
        <v>22</v>
      </c>
      <c r="N238" s="228" t="s">
        <v>48</v>
      </c>
      <c r="O238" s="4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" t="s">
        <v>150</v>
      </c>
      <c r="AT238" s="23" t="s">
        <v>145</v>
      </c>
      <c r="AU238" s="23" t="s">
        <v>86</v>
      </c>
      <c r="AY238" s="23" t="s">
        <v>142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24</v>
      </c>
      <c r="BK238" s="231">
        <f>ROUND(I238*H238,2)</f>
        <v>0</v>
      </c>
      <c r="BL238" s="23" t="s">
        <v>150</v>
      </c>
      <c r="BM238" s="23" t="s">
        <v>308</v>
      </c>
    </row>
    <row r="239" s="11" customFormat="1">
      <c r="B239" s="232"/>
      <c r="C239" s="233"/>
      <c r="D239" s="234" t="s">
        <v>152</v>
      </c>
      <c r="E239" s="235" t="s">
        <v>22</v>
      </c>
      <c r="F239" s="236" t="s">
        <v>309</v>
      </c>
      <c r="G239" s="233"/>
      <c r="H239" s="235" t="s">
        <v>22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152</v>
      </c>
      <c r="AU239" s="242" t="s">
        <v>86</v>
      </c>
      <c r="AV239" s="11" t="s">
        <v>24</v>
      </c>
      <c r="AW239" s="11" t="s">
        <v>41</v>
      </c>
      <c r="AX239" s="11" t="s">
        <v>77</v>
      </c>
      <c r="AY239" s="242" t="s">
        <v>142</v>
      </c>
    </row>
    <row r="240" s="12" customFormat="1">
      <c r="B240" s="243"/>
      <c r="C240" s="244"/>
      <c r="D240" s="234" t="s">
        <v>152</v>
      </c>
      <c r="E240" s="245" t="s">
        <v>22</v>
      </c>
      <c r="F240" s="246" t="s">
        <v>310</v>
      </c>
      <c r="G240" s="244"/>
      <c r="H240" s="247">
        <v>825.44000000000005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152</v>
      </c>
      <c r="AU240" s="253" t="s">
        <v>86</v>
      </c>
      <c r="AV240" s="12" t="s">
        <v>86</v>
      </c>
      <c r="AW240" s="12" t="s">
        <v>41</v>
      </c>
      <c r="AX240" s="12" t="s">
        <v>77</v>
      </c>
      <c r="AY240" s="253" t="s">
        <v>142</v>
      </c>
    </row>
    <row r="241" s="11" customFormat="1">
      <c r="B241" s="232"/>
      <c r="C241" s="233"/>
      <c r="D241" s="234" t="s">
        <v>152</v>
      </c>
      <c r="E241" s="235" t="s">
        <v>22</v>
      </c>
      <c r="F241" s="236" t="s">
        <v>311</v>
      </c>
      <c r="G241" s="233"/>
      <c r="H241" s="235" t="s">
        <v>22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152</v>
      </c>
      <c r="AU241" s="242" t="s">
        <v>86</v>
      </c>
      <c r="AV241" s="11" t="s">
        <v>24</v>
      </c>
      <c r="AW241" s="11" t="s">
        <v>41</v>
      </c>
      <c r="AX241" s="11" t="s">
        <v>77</v>
      </c>
      <c r="AY241" s="242" t="s">
        <v>142</v>
      </c>
    </row>
    <row r="242" s="12" customFormat="1">
      <c r="B242" s="243"/>
      <c r="C242" s="244"/>
      <c r="D242" s="234" t="s">
        <v>152</v>
      </c>
      <c r="E242" s="245" t="s">
        <v>22</v>
      </c>
      <c r="F242" s="246" t="s">
        <v>312</v>
      </c>
      <c r="G242" s="244"/>
      <c r="H242" s="247">
        <v>1606.99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152</v>
      </c>
      <c r="AU242" s="253" t="s">
        <v>86</v>
      </c>
      <c r="AV242" s="12" t="s">
        <v>86</v>
      </c>
      <c r="AW242" s="12" t="s">
        <v>41</v>
      </c>
      <c r="AX242" s="12" t="s">
        <v>77</v>
      </c>
      <c r="AY242" s="253" t="s">
        <v>142</v>
      </c>
    </row>
    <row r="243" s="11" customFormat="1">
      <c r="B243" s="232"/>
      <c r="C243" s="233"/>
      <c r="D243" s="234" t="s">
        <v>152</v>
      </c>
      <c r="E243" s="235" t="s">
        <v>22</v>
      </c>
      <c r="F243" s="236" t="s">
        <v>313</v>
      </c>
      <c r="G243" s="233"/>
      <c r="H243" s="235" t="s">
        <v>22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152</v>
      </c>
      <c r="AU243" s="242" t="s">
        <v>86</v>
      </c>
      <c r="AV243" s="11" t="s">
        <v>24</v>
      </c>
      <c r="AW243" s="11" t="s">
        <v>41</v>
      </c>
      <c r="AX243" s="11" t="s">
        <v>77</v>
      </c>
      <c r="AY243" s="242" t="s">
        <v>142</v>
      </c>
    </row>
    <row r="244" s="12" customFormat="1">
      <c r="B244" s="243"/>
      <c r="C244" s="244"/>
      <c r="D244" s="234" t="s">
        <v>152</v>
      </c>
      <c r="E244" s="245" t="s">
        <v>22</v>
      </c>
      <c r="F244" s="246" t="s">
        <v>314</v>
      </c>
      <c r="G244" s="244"/>
      <c r="H244" s="247">
        <v>368.51999999999998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152</v>
      </c>
      <c r="AU244" s="253" t="s">
        <v>86</v>
      </c>
      <c r="AV244" s="12" t="s">
        <v>86</v>
      </c>
      <c r="AW244" s="12" t="s">
        <v>41</v>
      </c>
      <c r="AX244" s="12" t="s">
        <v>77</v>
      </c>
      <c r="AY244" s="253" t="s">
        <v>142</v>
      </c>
    </row>
    <row r="245" s="13" customFormat="1">
      <c r="B245" s="254"/>
      <c r="C245" s="255"/>
      <c r="D245" s="234" t="s">
        <v>152</v>
      </c>
      <c r="E245" s="256" t="s">
        <v>22</v>
      </c>
      <c r="F245" s="257" t="s">
        <v>158</v>
      </c>
      <c r="G245" s="255"/>
      <c r="H245" s="258">
        <v>2800.9499999999998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152</v>
      </c>
      <c r="AU245" s="264" t="s">
        <v>86</v>
      </c>
      <c r="AV245" s="13" t="s">
        <v>150</v>
      </c>
      <c r="AW245" s="13" t="s">
        <v>41</v>
      </c>
      <c r="AX245" s="13" t="s">
        <v>24</v>
      </c>
      <c r="AY245" s="264" t="s">
        <v>142</v>
      </c>
    </row>
    <row r="246" s="1" customFormat="1" ht="22.8" customHeight="1">
      <c r="B246" s="45"/>
      <c r="C246" s="220" t="s">
        <v>315</v>
      </c>
      <c r="D246" s="220" t="s">
        <v>145</v>
      </c>
      <c r="E246" s="221" t="s">
        <v>316</v>
      </c>
      <c r="F246" s="222" t="s">
        <v>317</v>
      </c>
      <c r="G246" s="223" t="s">
        <v>307</v>
      </c>
      <c r="H246" s="224">
        <v>2800.9499999999998</v>
      </c>
      <c r="I246" s="225"/>
      <c r="J246" s="226">
        <f>ROUND(I246*H246,2)</f>
        <v>0</v>
      </c>
      <c r="K246" s="222" t="s">
        <v>149</v>
      </c>
      <c r="L246" s="71"/>
      <c r="M246" s="227" t="s">
        <v>22</v>
      </c>
      <c r="N246" s="228" t="s">
        <v>48</v>
      </c>
      <c r="O246" s="4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" t="s">
        <v>150</v>
      </c>
      <c r="AT246" s="23" t="s">
        <v>145</v>
      </c>
      <c r="AU246" s="23" t="s">
        <v>86</v>
      </c>
      <c r="AY246" s="23" t="s">
        <v>142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24</v>
      </c>
      <c r="BK246" s="231">
        <f>ROUND(I246*H246,2)</f>
        <v>0</v>
      </c>
      <c r="BL246" s="23" t="s">
        <v>150</v>
      </c>
      <c r="BM246" s="23" t="s">
        <v>318</v>
      </c>
    </row>
    <row r="247" s="1" customFormat="1" ht="22.8" customHeight="1">
      <c r="B247" s="45"/>
      <c r="C247" s="220" t="s">
        <v>319</v>
      </c>
      <c r="D247" s="220" t="s">
        <v>145</v>
      </c>
      <c r="E247" s="221" t="s">
        <v>320</v>
      </c>
      <c r="F247" s="222" t="s">
        <v>321</v>
      </c>
      <c r="G247" s="223" t="s">
        <v>307</v>
      </c>
      <c r="H247" s="224">
        <v>649.95000000000005</v>
      </c>
      <c r="I247" s="225"/>
      <c r="J247" s="226">
        <f>ROUND(I247*H247,2)</f>
        <v>0</v>
      </c>
      <c r="K247" s="222" t="s">
        <v>149</v>
      </c>
      <c r="L247" s="71"/>
      <c r="M247" s="227" t="s">
        <v>22</v>
      </c>
      <c r="N247" s="228" t="s">
        <v>48</v>
      </c>
      <c r="O247" s="46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AR247" s="23" t="s">
        <v>150</v>
      </c>
      <c r="AT247" s="23" t="s">
        <v>145</v>
      </c>
      <c r="AU247" s="23" t="s">
        <v>86</v>
      </c>
      <c r="AY247" s="23" t="s">
        <v>142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23" t="s">
        <v>24</v>
      </c>
      <c r="BK247" s="231">
        <f>ROUND(I247*H247,2)</f>
        <v>0</v>
      </c>
      <c r="BL247" s="23" t="s">
        <v>150</v>
      </c>
      <c r="BM247" s="23" t="s">
        <v>322</v>
      </c>
    </row>
    <row r="248" s="12" customFormat="1">
      <c r="B248" s="243"/>
      <c r="C248" s="244"/>
      <c r="D248" s="234" t="s">
        <v>152</v>
      </c>
      <c r="E248" s="245" t="s">
        <v>22</v>
      </c>
      <c r="F248" s="246" t="s">
        <v>323</v>
      </c>
      <c r="G248" s="244"/>
      <c r="H248" s="247">
        <v>649.95000000000005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152</v>
      </c>
      <c r="AU248" s="253" t="s">
        <v>86</v>
      </c>
      <c r="AV248" s="12" t="s">
        <v>86</v>
      </c>
      <c r="AW248" s="12" t="s">
        <v>41</v>
      </c>
      <c r="AX248" s="12" t="s">
        <v>24</v>
      </c>
      <c r="AY248" s="253" t="s">
        <v>142</v>
      </c>
    </row>
    <row r="249" s="1" customFormat="1" ht="22.8" customHeight="1">
      <c r="B249" s="45"/>
      <c r="C249" s="220" t="s">
        <v>324</v>
      </c>
      <c r="D249" s="220" t="s">
        <v>145</v>
      </c>
      <c r="E249" s="221" t="s">
        <v>325</v>
      </c>
      <c r="F249" s="222" t="s">
        <v>326</v>
      </c>
      <c r="G249" s="223" t="s">
        <v>307</v>
      </c>
      <c r="H249" s="224">
        <v>38997</v>
      </c>
      <c r="I249" s="225"/>
      <c r="J249" s="226">
        <f>ROUND(I249*H249,2)</f>
        <v>0</v>
      </c>
      <c r="K249" s="222" t="s">
        <v>149</v>
      </c>
      <c r="L249" s="71"/>
      <c r="M249" s="227" t="s">
        <v>22</v>
      </c>
      <c r="N249" s="228" t="s">
        <v>48</v>
      </c>
      <c r="O249" s="46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AR249" s="23" t="s">
        <v>150</v>
      </c>
      <c r="AT249" s="23" t="s">
        <v>145</v>
      </c>
      <c r="AU249" s="23" t="s">
        <v>86</v>
      </c>
      <c r="AY249" s="23" t="s">
        <v>142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23" t="s">
        <v>24</v>
      </c>
      <c r="BK249" s="231">
        <f>ROUND(I249*H249,2)</f>
        <v>0</v>
      </c>
      <c r="BL249" s="23" t="s">
        <v>150</v>
      </c>
      <c r="BM249" s="23" t="s">
        <v>327</v>
      </c>
    </row>
    <row r="250" s="11" customFormat="1">
      <c r="B250" s="232"/>
      <c r="C250" s="233"/>
      <c r="D250" s="234" t="s">
        <v>152</v>
      </c>
      <c r="E250" s="235" t="s">
        <v>22</v>
      </c>
      <c r="F250" s="236" t="s">
        <v>328</v>
      </c>
      <c r="G250" s="233"/>
      <c r="H250" s="235" t="s">
        <v>22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152</v>
      </c>
      <c r="AU250" s="242" t="s">
        <v>86</v>
      </c>
      <c r="AV250" s="11" t="s">
        <v>24</v>
      </c>
      <c r="AW250" s="11" t="s">
        <v>41</v>
      </c>
      <c r="AX250" s="11" t="s">
        <v>77</v>
      </c>
      <c r="AY250" s="242" t="s">
        <v>142</v>
      </c>
    </row>
    <row r="251" s="12" customFormat="1">
      <c r="B251" s="243"/>
      <c r="C251" s="244"/>
      <c r="D251" s="234" t="s">
        <v>152</v>
      </c>
      <c r="E251" s="245" t="s">
        <v>22</v>
      </c>
      <c r="F251" s="246" t="s">
        <v>329</v>
      </c>
      <c r="G251" s="244"/>
      <c r="H251" s="247">
        <v>38997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152</v>
      </c>
      <c r="AU251" s="253" t="s">
        <v>86</v>
      </c>
      <c r="AV251" s="12" t="s">
        <v>86</v>
      </c>
      <c r="AW251" s="12" t="s">
        <v>41</v>
      </c>
      <c r="AX251" s="12" t="s">
        <v>24</v>
      </c>
      <c r="AY251" s="253" t="s">
        <v>142</v>
      </c>
    </row>
    <row r="252" s="1" customFormat="1" ht="14.4" customHeight="1">
      <c r="B252" s="45"/>
      <c r="C252" s="220" t="s">
        <v>330</v>
      </c>
      <c r="D252" s="220" t="s">
        <v>145</v>
      </c>
      <c r="E252" s="221" t="s">
        <v>331</v>
      </c>
      <c r="F252" s="222" t="s">
        <v>332</v>
      </c>
      <c r="G252" s="223" t="s">
        <v>148</v>
      </c>
      <c r="H252" s="224">
        <v>892.60000000000002</v>
      </c>
      <c r="I252" s="225"/>
      <c r="J252" s="226">
        <f>ROUND(I252*H252,2)</f>
        <v>0</v>
      </c>
      <c r="K252" s="222" t="s">
        <v>149</v>
      </c>
      <c r="L252" s="71"/>
      <c r="M252" s="227" t="s">
        <v>22</v>
      </c>
      <c r="N252" s="228" t="s">
        <v>48</v>
      </c>
      <c r="O252" s="46"/>
      <c r="P252" s="229">
        <f>O252*H252</f>
        <v>0</v>
      </c>
      <c r="Q252" s="229">
        <v>4.0000000000000003E-05</v>
      </c>
      <c r="R252" s="229">
        <f>Q252*H252</f>
        <v>0.035704000000000007</v>
      </c>
      <c r="S252" s="229">
        <v>0</v>
      </c>
      <c r="T252" s="230">
        <f>S252*H252</f>
        <v>0</v>
      </c>
      <c r="AR252" s="23" t="s">
        <v>150</v>
      </c>
      <c r="AT252" s="23" t="s">
        <v>145</v>
      </c>
      <c r="AU252" s="23" t="s">
        <v>86</v>
      </c>
      <c r="AY252" s="23" t="s">
        <v>142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24</v>
      </c>
      <c r="BK252" s="231">
        <f>ROUND(I252*H252,2)</f>
        <v>0</v>
      </c>
      <c r="BL252" s="23" t="s">
        <v>150</v>
      </c>
      <c r="BM252" s="23" t="s">
        <v>333</v>
      </c>
    </row>
    <row r="253" s="11" customFormat="1">
      <c r="B253" s="232"/>
      <c r="C253" s="233"/>
      <c r="D253" s="234" t="s">
        <v>152</v>
      </c>
      <c r="E253" s="235" t="s">
        <v>22</v>
      </c>
      <c r="F253" s="236" t="s">
        <v>334</v>
      </c>
      <c r="G253" s="233"/>
      <c r="H253" s="235" t="s">
        <v>22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152</v>
      </c>
      <c r="AU253" s="242" t="s">
        <v>86</v>
      </c>
      <c r="AV253" s="11" t="s">
        <v>24</v>
      </c>
      <c r="AW253" s="11" t="s">
        <v>41</v>
      </c>
      <c r="AX253" s="11" t="s">
        <v>77</v>
      </c>
      <c r="AY253" s="242" t="s">
        <v>142</v>
      </c>
    </row>
    <row r="254" s="12" customFormat="1">
      <c r="B254" s="243"/>
      <c r="C254" s="244"/>
      <c r="D254" s="234" t="s">
        <v>152</v>
      </c>
      <c r="E254" s="245" t="s">
        <v>22</v>
      </c>
      <c r="F254" s="246" t="s">
        <v>335</v>
      </c>
      <c r="G254" s="244"/>
      <c r="H254" s="247">
        <v>748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152</v>
      </c>
      <c r="AU254" s="253" t="s">
        <v>86</v>
      </c>
      <c r="AV254" s="12" t="s">
        <v>86</v>
      </c>
      <c r="AW254" s="12" t="s">
        <v>41</v>
      </c>
      <c r="AX254" s="12" t="s">
        <v>77</v>
      </c>
      <c r="AY254" s="253" t="s">
        <v>142</v>
      </c>
    </row>
    <row r="255" s="12" customFormat="1">
      <c r="B255" s="243"/>
      <c r="C255" s="244"/>
      <c r="D255" s="234" t="s">
        <v>152</v>
      </c>
      <c r="E255" s="245" t="s">
        <v>22</v>
      </c>
      <c r="F255" s="246" t="s">
        <v>336</v>
      </c>
      <c r="G255" s="244"/>
      <c r="H255" s="247">
        <v>-10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AT255" s="253" t="s">
        <v>152</v>
      </c>
      <c r="AU255" s="253" t="s">
        <v>86</v>
      </c>
      <c r="AV255" s="12" t="s">
        <v>86</v>
      </c>
      <c r="AW255" s="12" t="s">
        <v>41</v>
      </c>
      <c r="AX255" s="12" t="s">
        <v>77</v>
      </c>
      <c r="AY255" s="253" t="s">
        <v>142</v>
      </c>
    </row>
    <row r="256" s="12" customFormat="1">
      <c r="B256" s="243"/>
      <c r="C256" s="244"/>
      <c r="D256" s="234" t="s">
        <v>152</v>
      </c>
      <c r="E256" s="245" t="s">
        <v>22</v>
      </c>
      <c r="F256" s="246" t="s">
        <v>337</v>
      </c>
      <c r="G256" s="244"/>
      <c r="H256" s="247">
        <v>102.84999999999999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152</v>
      </c>
      <c r="AU256" s="253" t="s">
        <v>86</v>
      </c>
      <c r="AV256" s="12" t="s">
        <v>86</v>
      </c>
      <c r="AW256" s="12" t="s">
        <v>41</v>
      </c>
      <c r="AX256" s="12" t="s">
        <v>77</v>
      </c>
      <c r="AY256" s="253" t="s">
        <v>142</v>
      </c>
    </row>
    <row r="257" s="12" customFormat="1">
      <c r="B257" s="243"/>
      <c r="C257" s="244"/>
      <c r="D257" s="234" t="s">
        <v>152</v>
      </c>
      <c r="E257" s="245" t="s">
        <v>22</v>
      </c>
      <c r="F257" s="246" t="s">
        <v>338</v>
      </c>
      <c r="G257" s="244"/>
      <c r="H257" s="247">
        <v>51.75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152</v>
      </c>
      <c r="AU257" s="253" t="s">
        <v>86</v>
      </c>
      <c r="AV257" s="12" t="s">
        <v>86</v>
      </c>
      <c r="AW257" s="12" t="s">
        <v>41</v>
      </c>
      <c r="AX257" s="12" t="s">
        <v>77</v>
      </c>
      <c r="AY257" s="253" t="s">
        <v>142</v>
      </c>
    </row>
    <row r="258" s="13" customFormat="1">
      <c r="B258" s="254"/>
      <c r="C258" s="255"/>
      <c r="D258" s="234" t="s">
        <v>152</v>
      </c>
      <c r="E258" s="256" t="s">
        <v>22</v>
      </c>
      <c r="F258" s="257" t="s">
        <v>158</v>
      </c>
      <c r="G258" s="255"/>
      <c r="H258" s="258">
        <v>892.60000000000002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AT258" s="264" t="s">
        <v>152</v>
      </c>
      <c r="AU258" s="264" t="s">
        <v>86</v>
      </c>
      <c r="AV258" s="13" t="s">
        <v>150</v>
      </c>
      <c r="AW258" s="13" t="s">
        <v>41</v>
      </c>
      <c r="AX258" s="13" t="s">
        <v>24</v>
      </c>
      <c r="AY258" s="264" t="s">
        <v>142</v>
      </c>
    </row>
    <row r="259" s="1" customFormat="1" ht="22.8" customHeight="1">
      <c r="B259" s="45"/>
      <c r="C259" s="220" t="s">
        <v>339</v>
      </c>
      <c r="D259" s="220" t="s">
        <v>145</v>
      </c>
      <c r="E259" s="221" t="s">
        <v>340</v>
      </c>
      <c r="F259" s="222" t="s">
        <v>341</v>
      </c>
      <c r="G259" s="223" t="s">
        <v>307</v>
      </c>
      <c r="H259" s="224">
        <v>15.199</v>
      </c>
      <c r="I259" s="225"/>
      <c r="J259" s="226">
        <f>ROUND(I259*H259,2)</f>
        <v>0</v>
      </c>
      <c r="K259" s="222" t="s">
        <v>149</v>
      </c>
      <c r="L259" s="71"/>
      <c r="M259" s="227" t="s">
        <v>22</v>
      </c>
      <c r="N259" s="228" t="s">
        <v>48</v>
      </c>
      <c r="O259" s="46"/>
      <c r="P259" s="229">
        <f>O259*H259</f>
        <v>0</v>
      </c>
      <c r="Q259" s="229">
        <v>0</v>
      </c>
      <c r="R259" s="229">
        <f>Q259*H259</f>
        <v>0</v>
      </c>
      <c r="S259" s="229">
        <v>1.175</v>
      </c>
      <c r="T259" s="230">
        <f>S259*H259</f>
        <v>17.858825</v>
      </c>
      <c r="AR259" s="23" t="s">
        <v>150</v>
      </c>
      <c r="AT259" s="23" t="s">
        <v>145</v>
      </c>
      <c r="AU259" s="23" t="s">
        <v>86</v>
      </c>
      <c r="AY259" s="23" t="s">
        <v>142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23" t="s">
        <v>24</v>
      </c>
      <c r="BK259" s="231">
        <f>ROUND(I259*H259,2)</f>
        <v>0</v>
      </c>
      <c r="BL259" s="23" t="s">
        <v>150</v>
      </c>
      <c r="BM259" s="23" t="s">
        <v>342</v>
      </c>
    </row>
    <row r="260" s="11" customFormat="1">
      <c r="B260" s="232"/>
      <c r="C260" s="233"/>
      <c r="D260" s="234" t="s">
        <v>152</v>
      </c>
      <c r="E260" s="235" t="s">
        <v>22</v>
      </c>
      <c r="F260" s="236" t="s">
        <v>343</v>
      </c>
      <c r="G260" s="233"/>
      <c r="H260" s="235" t="s">
        <v>22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152</v>
      </c>
      <c r="AU260" s="242" t="s">
        <v>86</v>
      </c>
      <c r="AV260" s="11" t="s">
        <v>24</v>
      </c>
      <c r="AW260" s="11" t="s">
        <v>41</v>
      </c>
      <c r="AX260" s="11" t="s">
        <v>77</v>
      </c>
      <c r="AY260" s="242" t="s">
        <v>142</v>
      </c>
    </row>
    <row r="261" s="12" customFormat="1">
      <c r="B261" s="243"/>
      <c r="C261" s="244"/>
      <c r="D261" s="234" t="s">
        <v>152</v>
      </c>
      <c r="E261" s="245" t="s">
        <v>22</v>
      </c>
      <c r="F261" s="246" t="s">
        <v>344</v>
      </c>
      <c r="G261" s="244"/>
      <c r="H261" s="247">
        <v>5.569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152</v>
      </c>
      <c r="AU261" s="253" t="s">
        <v>86</v>
      </c>
      <c r="AV261" s="12" t="s">
        <v>86</v>
      </c>
      <c r="AW261" s="12" t="s">
        <v>41</v>
      </c>
      <c r="AX261" s="12" t="s">
        <v>77</v>
      </c>
      <c r="AY261" s="253" t="s">
        <v>142</v>
      </c>
    </row>
    <row r="262" s="11" customFormat="1">
      <c r="B262" s="232"/>
      <c r="C262" s="233"/>
      <c r="D262" s="234" t="s">
        <v>152</v>
      </c>
      <c r="E262" s="235" t="s">
        <v>22</v>
      </c>
      <c r="F262" s="236" t="s">
        <v>345</v>
      </c>
      <c r="G262" s="233"/>
      <c r="H262" s="235" t="s">
        <v>22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152</v>
      </c>
      <c r="AU262" s="242" t="s">
        <v>86</v>
      </c>
      <c r="AV262" s="11" t="s">
        <v>24</v>
      </c>
      <c r="AW262" s="11" t="s">
        <v>41</v>
      </c>
      <c r="AX262" s="11" t="s">
        <v>77</v>
      </c>
      <c r="AY262" s="242" t="s">
        <v>142</v>
      </c>
    </row>
    <row r="263" s="12" customFormat="1">
      <c r="B263" s="243"/>
      <c r="C263" s="244"/>
      <c r="D263" s="234" t="s">
        <v>152</v>
      </c>
      <c r="E263" s="245" t="s">
        <v>22</v>
      </c>
      <c r="F263" s="246" t="s">
        <v>346</v>
      </c>
      <c r="G263" s="244"/>
      <c r="H263" s="247">
        <v>9.6300000000000008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152</v>
      </c>
      <c r="AU263" s="253" t="s">
        <v>86</v>
      </c>
      <c r="AV263" s="12" t="s">
        <v>86</v>
      </c>
      <c r="AW263" s="12" t="s">
        <v>41</v>
      </c>
      <c r="AX263" s="12" t="s">
        <v>77</v>
      </c>
      <c r="AY263" s="253" t="s">
        <v>142</v>
      </c>
    </row>
    <row r="264" s="13" customFormat="1">
      <c r="B264" s="254"/>
      <c r="C264" s="255"/>
      <c r="D264" s="234" t="s">
        <v>152</v>
      </c>
      <c r="E264" s="256" t="s">
        <v>22</v>
      </c>
      <c r="F264" s="257" t="s">
        <v>158</v>
      </c>
      <c r="G264" s="255"/>
      <c r="H264" s="258">
        <v>15.199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AT264" s="264" t="s">
        <v>152</v>
      </c>
      <c r="AU264" s="264" t="s">
        <v>86</v>
      </c>
      <c r="AV264" s="13" t="s">
        <v>150</v>
      </c>
      <c r="AW264" s="13" t="s">
        <v>41</v>
      </c>
      <c r="AX264" s="13" t="s">
        <v>24</v>
      </c>
      <c r="AY264" s="264" t="s">
        <v>142</v>
      </c>
    </row>
    <row r="265" s="1" customFormat="1" ht="22.8" customHeight="1">
      <c r="B265" s="45"/>
      <c r="C265" s="220" t="s">
        <v>347</v>
      </c>
      <c r="D265" s="220" t="s">
        <v>145</v>
      </c>
      <c r="E265" s="221" t="s">
        <v>348</v>
      </c>
      <c r="F265" s="222" t="s">
        <v>349</v>
      </c>
      <c r="G265" s="223" t="s">
        <v>307</v>
      </c>
      <c r="H265" s="224">
        <v>15.414999999999999</v>
      </c>
      <c r="I265" s="225"/>
      <c r="J265" s="226">
        <f>ROUND(I265*H265,2)</f>
        <v>0</v>
      </c>
      <c r="K265" s="222" t="s">
        <v>149</v>
      </c>
      <c r="L265" s="71"/>
      <c r="M265" s="227" t="s">
        <v>22</v>
      </c>
      <c r="N265" s="228" t="s">
        <v>48</v>
      </c>
      <c r="O265" s="46"/>
      <c r="P265" s="229">
        <f>O265*H265</f>
        <v>0</v>
      </c>
      <c r="Q265" s="229">
        <v>0</v>
      </c>
      <c r="R265" s="229">
        <f>Q265*H265</f>
        <v>0</v>
      </c>
      <c r="S265" s="229">
        <v>1.6000000000000001</v>
      </c>
      <c r="T265" s="230">
        <f>S265*H265</f>
        <v>24.664000000000001</v>
      </c>
      <c r="AR265" s="23" t="s">
        <v>150</v>
      </c>
      <c r="AT265" s="23" t="s">
        <v>145</v>
      </c>
      <c r="AU265" s="23" t="s">
        <v>86</v>
      </c>
      <c r="AY265" s="23" t="s">
        <v>142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23" t="s">
        <v>24</v>
      </c>
      <c r="BK265" s="231">
        <f>ROUND(I265*H265,2)</f>
        <v>0</v>
      </c>
      <c r="BL265" s="23" t="s">
        <v>150</v>
      </c>
      <c r="BM265" s="23" t="s">
        <v>350</v>
      </c>
    </row>
    <row r="266" s="11" customFormat="1">
      <c r="B266" s="232"/>
      <c r="C266" s="233"/>
      <c r="D266" s="234" t="s">
        <v>152</v>
      </c>
      <c r="E266" s="235" t="s">
        <v>22</v>
      </c>
      <c r="F266" s="236" t="s">
        <v>294</v>
      </c>
      <c r="G266" s="233"/>
      <c r="H266" s="235" t="s">
        <v>22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152</v>
      </c>
      <c r="AU266" s="242" t="s">
        <v>86</v>
      </c>
      <c r="AV266" s="11" t="s">
        <v>24</v>
      </c>
      <c r="AW266" s="11" t="s">
        <v>41</v>
      </c>
      <c r="AX266" s="11" t="s">
        <v>77</v>
      </c>
      <c r="AY266" s="242" t="s">
        <v>142</v>
      </c>
    </row>
    <row r="267" s="12" customFormat="1">
      <c r="B267" s="243"/>
      <c r="C267" s="244"/>
      <c r="D267" s="234" t="s">
        <v>152</v>
      </c>
      <c r="E267" s="245" t="s">
        <v>22</v>
      </c>
      <c r="F267" s="246" t="s">
        <v>351</v>
      </c>
      <c r="G267" s="244"/>
      <c r="H267" s="247">
        <v>15.414999999999999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152</v>
      </c>
      <c r="AU267" s="253" t="s">
        <v>86</v>
      </c>
      <c r="AV267" s="12" t="s">
        <v>86</v>
      </c>
      <c r="AW267" s="12" t="s">
        <v>41</v>
      </c>
      <c r="AX267" s="12" t="s">
        <v>24</v>
      </c>
      <c r="AY267" s="253" t="s">
        <v>142</v>
      </c>
    </row>
    <row r="268" s="1" customFormat="1" ht="22.8" customHeight="1">
      <c r="B268" s="45"/>
      <c r="C268" s="220" t="s">
        <v>352</v>
      </c>
      <c r="D268" s="220" t="s">
        <v>145</v>
      </c>
      <c r="E268" s="221" t="s">
        <v>353</v>
      </c>
      <c r="F268" s="222" t="s">
        <v>354</v>
      </c>
      <c r="G268" s="223" t="s">
        <v>148</v>
      </c>
      <c r="H268" s="224">
        <v>17</v>
      </c>
      <c r="I268" s="225"/>
      <c r="J268" s="226">
        <f>ROUND(I268*H268,2)</f>
        <v>0</v>
      </c>
      <c r="K268" s="222" t="s">
        <v>149</v>
      </c>
      <c r="L268" s="71"/>
      <c r="M268" s="227" t="s">
        <v>22</v>
      </c>
      <c r="N268" s="228" t="s">
        <v>48</v>
      </c>
      <c r="O268" s="46"/>
      <c r="P268" s="229">
        <f>O268*H268</f>
        <v>0</v>
      </c>
      <c r="Q268" s="229">
        <v>0</v>
      </c>
      <c r="R268" s="229">
        <f>Q268*H268</f>
        <v>0</v>
      </c>
      <c r="S268" s="229">
        <v>0.031</v>
      </c>
      <c r="T268" s="230">
        <f>S268*H268</f>
        <v>0.52700000000000002</v>
      </c>
      <c r="AR268" s="23" t="s">
        <v>150</v>
      </c>
      <c r="AT268" s="23" t="s">
        <v>145</v>
      </c>
      <c r="AU268" s="23" t="s">
        <v>86</v>
      </c>
      <c r="AY268" s="23" t="s">
        <v>142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23" t="s">
        <v>24</v>
      </c>
      <c r="BK268" s="231">
        <f>ROUND(I268*H268,2)</f>
        <v>0</v>
      </c>
      <c r="BL268" s="23" t="s">
        <v>150</v>
      </c>
      <c r="BM268" s="23" t="s">
        <v>355</v>
      </c>
    </row>
    <row r="269" s="11" customFormat="1">
      <c r="B269" s="232"/>
      <c r="C269" s="233"/>
      <c r="D269" s="234" t="s">
        <v>152</v>
      </c>
      <c r="E269" s="235" t="s">
        <v>22</v>
      </c>
      <c r="F269" s="236" t="s">
        <v>201</v>
      </c>
      <c r="G269" s="233"/>
      <c r="H269" s="235" t="s">
        <v>22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152</v>
      </c>
      <c r="AU269" s="242" t="s">
        <v>86</v>
      </c>
      <c r="AV269" s="11" t="s">
        <v>24</v>
      </c>
      <c r="AW269" s="11" t="s">
        <v>41</v>
      </c>
      <c r="AX269" s="11" t="s">
        <v>77</v>
      </c>
      <c r="AY269" s="242" t="s">
        <v>142</v>
      </c>
    </row>
    <row r="270" s="12" customFormat="1">
      <c r="B270" s="243"/>
      <c r="C270" s="244"/>
      <c r="D270" s="234" t="s">
        <v>152</v>
      </c>
      <c r="E270" s="245" t="s">
        <v>22</v>
      </c>
      <c r="F270" s="246" t="s">
        <v>356</v>
      </c>
      <c r="G270" s="244"/>
      <c r="H270" s="247">
        <v>1.44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152</v>
      </c>
      <c r="AU270" s="253" t="s">
        <v>86</v>
      </c>
      <c r="AV270" s="12" t="s">
        <v>86</v>
      </c>
      <c r="AW270" s="12" t="s">
        <v>41</v>
      </c>
      <c r="AX270" s="12" t="s">
        <v>77</v>
      </c>
      <c r="AY270" s="253" t="s">
        <v>142</v>
      </c>
    </row>
    <row r="271" s="12" customFormat="1">
      <c r="B271" s="243"/>
      <c r="C271" s="244"/>
      <c r="D271" s="234" t="s">
        <v>152</v>
      </c>
      <c r="E271" s="245" t="s">
        <v>22</v>
      </c>
      <c r="F271" s="246" t="s">
        <v>357</v>
      </c>
      <c r="G271" s="244"/>
      <c r="H271" s="247">
        <v>1.8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152</v>
      </c>
      <c r="AU271" s="253" t="s">
        <v>86</v>
      </c>
      <c r="AV271" s="12" t="s">
        <v>86</v>
      </c>
      <c r="AW271" s="12" t="s">
        <v>41</v>
      </c>
      <c r="AX271" s="12" t="s">
        <v>77</v>
      </c>
      <c r="AY271" s="253" t="s">
        <v>142</v>
      </c>
    </row>
    <row r="272" s="11" customFormat="1">
      <c r="B272" s="232"/>
      <c r="C272" s="233"/>
      <c r="D272" s="234" t="s">
        <v>152</v>
      </c>
      <c r="E272" s="235" t="s">
        <v>22</v>
      </c>
      <c r="F272" s="236" t="s">
        <v>204</v>
      </c>
      <c r="G272" s="233"/>
      <c r="H272" s="235" t="s">
        <v>22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AT272" s="242" t="s">
        <v>152</v>
      </c>
      <c r="AU272" s="242" t="s">
        <v>86</v>
      </c>
      <c r="AV272" s="11" t="s">
        <v>24</v>
      </c>
      <c r="AW272" s="11" t="s">
        <v>41</v>
      </c>
      <c r="AX272" s="11" t="s">
        <v>77</v>
      </c>
      <c r="AY272" s="242" t="s">
        <v>142</v>
      </c>
    </row>
    <row r="273" s="12" customFormat="1">
      <c r="B273" s="243"/>
      <c r="C273" s="244"/>
      <c r="D273" s="234" t="s">
        <v>152</v>
      </c>
      <c r="E273" s="245" t="s">
        <v>22</v>
      </c>
      <c r="F273" s="246" t="s">
        <v>358</v>
      </c>
      <c r="G273" s="244"/>
      <c r="H273" s="247">
        <v>7.2800000000000002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152</v>
      </c>
      <c r="AU273" s="253" t="s">
        <v>86</v>
      </c>
      <c r="AV273" s="12" t="s">
        <v>86</v>
      </c>
      <c r="AW273" s="12" t="s">
        <v>41</v>
      </c>
      <c r="AX273" s="12" t="s">
        <v>77</v>
      </c>
      <c r="AY273" s="253" t="s">
        <v>142</v>
      </c>
    </row>
    <row r="274" s="12" customFormat="1">
      <c r="B274" s="243"/>
      <c r="C274" s="244"/>
      <c r="D274" s="234" t="s">
        <v>152</v>
      </c>
      <c r="E274" s="245" t="s">
        <v>22</v>
      </c>
      <c r="F274" s="246" t="s">
        <v>359</v>
      </c>
      <c r="G274" s="244"/>
      <c r="H274" s="247">
        <v>2.1000000000000001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152</v>
      </c>
      <c r="AU274" s="253" t="s">
        <v>86</v>
      </c>
      <c r="AV274" s="12" t="s">
        <v>86</v>
      </c>
      <c r="AW274" s="12" t="s">
        <v>41</v>
      </c>
      <c r="AX274" s="12" t="s">
        <v>77</v>
      </c>
      <c r="AY274" s="253" t="s">
        <v>142</v>
      </c>
    </row>
    <row r="275" s="12" customFormat="1">
      <c r="B275" s="243"/>
      <c r="C275" s="244"/>
      <c r="D275" s="234" t="s">
        <v>152</v>
      </c>
      <c r="E275" s="245" t="s">
        <v>22</v>
      </c>
      <c r="F275" s="246" t="s">
        <v>360</v>
      </c>
      <c r="G275" s="244"/>
      <c r="H275" s="247">
        <v>1.0800000000000001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152</v>
      </c>
      <c r="AU275" s="253" t="s">
        <v>86</v>
      </c>
      <c r="AV275" s="12" t="s">
        <v>86</v>
      </c>
      <c r="AW275" s="12" t="s">
        <v>41</v>
      </c>
      <c r="AX275" s="12" t="s">
        <v>77</v>
      </c>
      <c r="AY275" s="253" t="s">
        <v>142</v>
      </c>
    </row>
    <row r="276" s="11" customFormat="1">
      <c r="B276" s="232"/>
      <c r="C276" s="233"/>
      <c r="D276" s="234" t="s">
        <v>152</v>
      </c>
      <c r="E276" s="235" t="s">
        <v>22</v>
      </c>
      <c r="F276" s="236" t="s">
        <v>208</v>
      </c>
      <c r="G276" s="233"/>
      <c r="H276" s="235" t="s">
        <v>22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152</v>
      </c>
      <c r="AU276" s="242" t="s">
        <v>86</v>
      </c>
      <c r="AV276" s="11" t="s">
        <v>24</v>
      </c>
      <c r="AW276" s="11" t="s">
        <v>41</v>
      </c>
      <c r="AX276" s="11" t="s">
        <v>77</v>
      </c>
      <c r="AY276" s="242" t="s">
        <v>142</v>
      </c>
    </row>
    <row r="277" s="12" customFormat="1">
      <c r="B277" s="243"/>
      <c r="C277" s="244"/>
      <c r="D277" s="234" t="s">
        <v>152</v>
      </c>
      <c r="E277" s="245" t="s">
        <v>22</v>
      </c>
      <c r="F277" s="246" t="s">
        <v>361</v>
      </c>
      <c r="G277" s="244"/>
      <c r="H277" s="247">
        <v>3.2999999999999998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152</v>
      </c>
      <c r="AU277" s="253" t="s">
        <v>86</v>
      </c>
      <c r="AV277" s="12" t="s">
        <v>86</v>
      </c>
      <c r="AW277" s="12" t="s">
        <v>41</v>
      </c>
      <c r="AX277" s="12" t="s">
        <v>77</v>
      </c>
      <c r="AY277" s="253" t="s">
        <v>142</v>
      </c>
    </row>
    <row r="278" s="13" customFormat="1">
      <c r="B278" s="254"/>
      <c r="C278" s="255"/>
      <c r="D278" s="234" t="s">
        <v>152</v>
      </c>
      <c r="E278" s="256" t="s">
        <v>22</v>
      </c>
      <c r="F278" s="257" t="s">
        <v>158</v>
      </c>
      <c r="G278" s="255"/>
      <c r="H278" s="258">
        <v>17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AT278" s="264" t="s">
        <v>152</v>
      </c>
      <c r="AU278" s="264" t="s">
        <v>86</v>
      </c>
      <c r="AV278" s="13" t="s">
        <v>150</v>
      </c>
      <c r="AW278" s="13" t="s">
        <v>41</v>
      </c>
      <c r="AX278" s="13" t="s">
        <v>24</v>
      </c>
      <c r="AY278" s="264" t="s">
        <v>142</v>
      </c>
    </row>
    <row r="279" s="1" customFormat="1" ht="22.8" customHeight="1">
      <c r="B279" s="45"/>
      <c r="C279" s="220" t="s">
        <v>362</v>
      </c>
      <c r="D279" s="220" t="s">
        <v>145</v>
      </c>
      <c r="E279" s="221" t="s">
        <v>363</v>
      </c>
      <c r="F279" s="222" t="s">
        <v>364</v>
      </c>
      <c r="G279" s="223" t="s">
        <v>148</v>
      </c>
      <c r="H279" s="224">
        <v>59.399999999999999</v>
      </c>
      <c r="I279" s="225"/>
      <c r="J279" s="226">
        <f>ROUND(I279*H279,2)</f>
        <v>0</v>
      </c>
      <c r="K279" s="222" t="s">
        <v>149</v>
      </c>
      <c r="L279" s="71"/>
      <c r="M279" s="227" t="s">
        <v>22</v>
      </c>
      <c r="N279" s="228" t="s">
        <v>48</v>
      </c>
      <c r="O279" s="46"/>
      <c r="P279" s="229">
        <f>O279*H279</f>
        <v>0</v>
      </c>
      <c r="Q279" s="229">
        <v>0</v>
      </c>
      <c r="R279" s="229">
        <f>Q279*H279</f>
        <v>0</v>
      </c>
      <c r="S279" s="229">
        <v>0.027</v>
      </c>
      <c r="T279" s="230">
        <f>S279*H279</f>
        <v>1.6037999999999999</v>
      </c>
      <c r="AR279" s="23" t="s">
        <v>150</v>
      </c>
      <c r="AT279" s="23" t="s">
        <v>145</v>
      </c>
      <c r="AU279" s="23" t="s">
        <v>86</v>
      </c>
      <c r="AY279" s="23" t="s">
        <v>142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24</v>
      </c>
      <c r="BK279" s="231">
        <f>ROUND(I279*H279,2)</f>
        <v>0</v>
      </c>
      <c r="BL279" s="23" t="s">
        <v>150</v>
      </c>
      <c r="BM279" s="23" t="s">
        <v>365</v>
      </c>
    </row>
    <row r="280" s="11" customFormat="1">
      <c r="B280" s="232"/>
      <c r="C280" s="233"/>
      <c r="D280" s="234" t="s">
        <v>152</v>
      </c>
      <c r="E280" s="235" t="s">
        <v>22</v>
      </c>
      <c r="F280" s="236" t="s">
        <v>201</v>
      </c>
      <c r="G280" s="233"/>
      <c r="H280" s="235" t="s">
        <v>22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152</v>
      </c>
      <c r="AU280" s="242" t="s">
        <v>86</v>
      </c>
      <c r="AV280" s="11" t="s">
        <v>24</v>
      </c>
      <c r="AW280" s="11" t="s">
        <v>41</v>
      </c>
      <c r="AX280" s="11" t="s">
        <v>77</v>
      </c>
      <c r="AY280" s="242" t="s">
        <v>142</v>
      </c>
    </row>
    <row r="281" s="12" customFormat="1">
      <c r="B281" s="243"/>
      <c r="C281" s="244"/>
      <c r="D281" s="234" t="s">
        <v>152</v>
      </c>
      <c r="E281" s="245" t="s">
        <v>22</v>
      </c>
      <c r="F281" s="246" t="s">
        <v>366</v>
      </c>
      <c r="G281" s="244"/>
      <c r="H281" s="247">
        <v>26.399999999999999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152</v>
      </c>
      <c r="AU281" s="253" t="s">
        <v>86</v>
      </c>
      <c r="AV281" s="12" t="s">
        <v>86</v>
      </c>
      <c r="AW281" s="12" t="s">
        <v>41</v>
      </c>
      <c r="AX281" s="12" t="s">
        <v>77</v>
      </c>
      <c r="AY281" s="253" t="s">
        <v>142</v>
      </c>
    </row>
    <row r="282" s="11" customFormat="1">
      <c r="B282" s="232"/>
      <c r="C282" s="233"/>
      <c r="D282" s="234" t="s">
        <v>152</v>
      </c>
      <c r="E282" s="235" t="s">
        <v>22</v>
      </c>
      <c r="F282" s="236" t="s">
        <v>204</v>
      </c>
      <c r="G282" s="233"/>
      <c r="H282" s="235" t="s">
        <v>22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152</v>
      </c>
      <c r="AU282" s="242" t="s">
        <v>86</v>
      </c>
      <c r="AV282" s="11" t="s">
        <v>24</v>
      </c>
      <c r="AW282" s="11" t="s">
        <v>41</v>
      </c>
      <c r="AX282" s="11" t="s">
        <v>77</v>
      </c>
      <c r="AY282" s="242" t="s">
        <v>142</v>
      </c>
    </row>
    <row r="283" s="12" customFormat="1">
      <c r="B283" s="243"/>
      <c r="C283" s="244"/>
      <c r="D283" s="234" t="s">
        <v>152</v>
      </c>
      <c r="E283" s="245" t="s">
        <v>22</v>
      </c>
      <c r="F283" s="246" t="s">
        <v>367</v>
      </c>
      <c r="G283" s="244"/>
      <c r="H283" s="247">
        <v>16.5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152</v>
      </c>
      <c r="AU283" s="253" t="s">
        <v>86</v>
      </c>
      <c r="AV283" s="12" t="s">
        <v>86</v>
      </c>
      <c r="AW283" s="12" t="s">
        <v>41</v>
      </c>
      <c r="AX283" s="12" t="s">
        <v>77</v>
      </c>
      <c r="AY283" s="253" t="s">
        <v>142</v>
      </c>
    </row>
    <row r="284" s="11" customFormat="1">
      <c r="B284" s="232"/>
      <c r="C284" s="233"/>
      <c r="D284" s="234" t="s">
        <v>152</v>
      </c>
      <c r="E284" s="235" t="s">
        <v>22</v>
      </c>
      <c r="F284" s="236" t="s">
        <v>213</v>
      </c>
      <c r="G284" s="233"/>
      <c r="H284" s="235" t="s">
        <v>22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152</v>
      </c>
      <c r="AU284" s="242" t="s">
        <v>86</v>
      </c>
      <c r="AV284" s="11" t="s">
        <v>24</v>
      </c>
      <c r="AW284" s="11" t="s">
        <v>41</v>
      </c>
      <c r="AX284" s="11" t="s">
        <v>77</v>
      </c>
      <c r="AY284" s="242" t="s">
        <v>142</v>
      </c>
    </row>
    <row r="285" s="12" customFormat="1">
      <c r="B285" s="243"/>
      <c r="C285" s="244"/>
      <c r="D285" s="234" t="s">
        <v>152</v>
      </c>
      <c r="E285" s="245" t="s">
        <v>22</v>
      </c>
      <c r="F285" s="246" t="s">
        <v>367</v>
      </c>
      <c r="G285" s="244"/>
      <c r="H285" s="247">
        <v>16.5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152</v>
      </c>
      <c r="AU285" s="253" t="s">
        <v>86</v>
      </c>
      <c r="AV285" s="12" t="s">
        <v>86</v>
      </c>
      <c r="AW285" s="12" t="s">
        <v>41</v>
      </c>
      <c r="AX285" s="12" t="s">
        <v>77</v>
      </c>
      <c r="AY285" s="253" t="s">
        <v>142</v>
      </c>
    </row>
    <row r="286" s="13" customFormat="1">
      <c r="B286" s="254"/>
      <c r="C286" s="255"/>
      <c r="D286" s="234" t="s">
        <v>152</v>
      </c>
      <c r="E286" s="256" t="s">
        <v>22</v>
      </c>
      <c r="F286" s="257" t="s">
        <v>158</v>
      </c>
      <c r="G286" s="255"/>
      <c r="H286" s="258">
        <v>59.399999999999999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AT286" s="264" t="s">
        <v>152</v>
      </c>
      <c r="AU286" s="264" t="s">
        <v>86</v>
      </c>
      <c r="AV286" s="13" t="s">
        <v>150</v>
      </c>
      <c r="AW286" s="13" t="s">
        <v>41</v>
      </c>
      <c r="AX286" s="13" t="s">
        <v>24</v>
      </c>
      <c r="AY286" s="264" t="s">
        <v>142</v>
      </c>
    </row>
    <row r="287" s="1" customFormat="1" ht="14.4" customHeight="1">
      <c r="B287" s="45"/>
      <c r="C287" s="220" t="s">
        <v>368</v>
      </c>
      <c r="D287" s="220" t="s">
        <v>145</v>
      </c>
      <c r="E287" s="221" t="s">
        <v>369</v>
      </c>
      <c r="F287" s="222" t="s">
        <v>370</v>
      </c>
      <c r="G287" s="223" t="s">
        <v>148</v>
      </c>
      <c r="H287" s="224">
        <v>5.319</v>
      </c>
      <c r="I287" s="225"/>
      <c r="J287" s="226">
        <f>ROUND(I287*H287,2)</f>
        <v>0</v>
      </c>
      <c r="K287" s="222" t="s">
        <v>149</v>
      </c>
      <c r="L287" s="71"/>
      <c r="M287" s="227" t="s">
        <v>22</v>
      </c>
      <c r="N287" s="228" t="s">
        <v>48</v>
      </c>
      <c r="O287" s="46"/>
      <c r="P287" s="229">
        <f>O287*H287</f>
        <v>0</v>
      </c>
      <c r="Q287" s="229">
        <v>0</v>
      </c>
      <c r="R287" s="229">
        <f>Q287*H287</f>
        <v>0</v>
      </c>
      <c r="S287" s="229">
        <v>0.075999999999999998</v>
      </c>
      <c r="T287" s="230">
        <f>S287*H287</f>
        <v>0.40424399999999999</v>
      </c>
      <c r="AR287" s="23" t="s">
        <v>150</v>
      </c>
      <c r="AT287" s="23" t="s">
        <v>145</v>
      </c>
      <c r="AU287" s="23" t="s">
        <v>86</v>
      </c>
      <c r="AY287" s="23" t="s">
        <v>142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23" t="s">
        <v>24</v>
      </c>
      <c r="BK287" s="231">
        <f>ROUND(I287*H287,2)</f>
        <v>0</v>
      </c>
      <c r="BL287" s="23" t="s">
        <v>150</v>
      </c>
      <c r="BM287" s="23" t="s">
        <v>371</v>
      </c>
    </row>
    <row r="288" s="12" customFormat="1">
      <c r="B288" s="243"/>
      <c r="C288" s="244"/>
      <c r="D288" s="234" t="s">
        <v>152</v>
      </c>
      <c r="E288" s="245" t="s">
        <v>22</v>
      </c>
      <c r="F288" s="246" t="s">
        <v>372</v>
      </c>
      <c r="G288" s="244"/>
      <c r="H288" s="247">
        <v>5.319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152</v>
      </c>
      <c r="AU288" s="253" t="s">
        <v>86</v>
      </c>
      <c r="AV288" s="12" t="s">
        <v>86</v>
      </c>
      <c r="AW288" s="12" t="s">
        <v>41</v>
      </c>
      <c r="AX288" s="12" t="s">
        <v>24</v>
      </c>
      <c r="AY288" s="253" t="s">
        <v>142</v>
      </c>
    </row>
    <row r="289" s="1" customFormat="1" ht="14.4" customHeight="1">
      <c r="B289" s="45"/>
      <c r="C289" s="220" t="s">
        <v>373</v>
      </c>
      <c r="D289" s="220" t="s">
        <v>145</v>
      </c>
      <c r="E289" s="221" t="s">
        <v>374</v>
      </c>
      <c r="F289" s="222" t="s">
        <v>375</v>
      </c>
      <c r="G289" s="223" t="s">
        <v>148</v>
      </c>
      <c r="H289" s="224">
        <v>7</v>
      </c>
      <c r="I289" s="225"/>
      <c r="J289" s="226">
        <f>ROUND(I289*H289,2)</f>
        <v>0</v>
      </c>
      <c r="K289" s="222" t="s">
        <v>149</v>
      </c>
      <c r="L289" s="71"/>
      <c r="M289" s="227" t="s">
        <v>22</v>
      </c>
      <c r="N289" s="228" t="s">
        <v>48</v>
      </c>
      <c r="O289" s="46"/>
      <c r="P289" s="229">
        <f>O289*H289</f>
        <v>0</v>
      </c>
      <c r="Q289" s="229">
        <v>0</v>
      </c>
      <c r="R289" s="229">
        <f>Q289*H289</f>
        <v>0</v>
      </c>
      <c r="S289" s="229">
        <v>0.063</v>
      </c>
      <c r="T289" s="230">
        <f>S289*H289</f>
        <v>0.441</v>
      </c>
      <c r="AR289" s="23" t="s">
        <v>150</v>
      </c>
      <c r="AT289" s="23" t="s">
        <v>145</v>
      </c>
      <c r="AU289" s="23" t="s">
        <v>86</v>
      </c>
      <c r="AY289" s="23" t="s">
        <v>142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23" t="s">
        <v>24</v>
      </c>
      <c r="BK289" s="231">
        <f>ROUND(I289*H289,2)</f>
        <v>0</v>
      </c>
      <c r="BL289" s="23" t="s">
        <v>150</v>
      </c>
      <c r="BM289" s="23" t="s">
        <v>376</v>
      </c>
    </row>
    <row r="290" s="12" customFormat="1">
      <c r="B290" s="243"/>
      <c r="C290" s="244"/>
      <c r="D290" s="234" t="s">
        <v>152</v>
      </c>
      <c r="E290" s="245" t="s">
        <v>22</v>
      </c>
      <c r="F290" s="246" t="s">
        <v>377</v>
      </c>
      <c r="G290" s="244"/>
      <c r="H290" s="247">
        <v>4.0599999999999996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152</v>
      </c>
      <c r="AU290" s="253" t="s">
        <v>86</v>
      </c>
      <c r="AV290" s="12" t="s">
        <v>86</v>
      </c>
      <c r="AW290" s="12" t="s">
        <v>41</v>
      </c>
      <c r="AX290" s="12" t="s">
        <v>77</v>
      </c>
      <c r="AY290" s="253" t="s">
        <v>142</v>
      </c>
    </row>
    <row r="291" s="12" customFormat="1">
      <c r="B291" s="243"/>
      <c r="C291" s="244"/>
      <c r="D291" s="234" t="s">
        <v>152</v>
      </c>
      <c r="E291" s="245" t="s">
        <v>22</v>
      </c>
      <c r="F291" s="246" t="s">
        <v>378</v>
      </c>
      <c r="G291" s="244"/>
      <c r="H291" s="247">
        <v>2.9399999999999999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152</v>
      </c>
      <c r="AU291" s="253" t="s">
        <v>86</v>
      </c>
      <c r="AV291" s="12" t="s">
        <v>86</v>
      </c>
      <c r="AW291" s="12" t="s">
        <v>41</v>
      </c>
      <c r="AX291" s="12" t="s">
        <v>77</v>
      </c>
      <c r="AY291" s="253" t="s">
        <v>142</v>
      </c>
    </row>
    <row r="292" s="13" customFormat="1">
      <c r="B292" s="254"/>
      <c r="C292" s="255"/>
      <c r="D292" s="234" t="s">
        <v>152</v>
      </c>
      <c r="E292" s="256" t="s">
        <v>22</v>
      </c>
      <c r="F292" s="257" t="s">
        <v>158</v>
      </c>
      <c r="G292" s="255"/>
      <c r="H292" s="258">
        <v>7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152</v>
      </c>
      <c r="AU292" s="264" t="s">
        <v>86</v>
      </c>
      <c r="AV292" s="13" t="s">
        <v>150</v>
      </c>
      <c r="AW292" s="13" t="s">
        <v>41</v>
      </c>
      <c r="AX292" s="13" t="s">
        <v>24</v>
      </c>
      <c r="AY292" s="264" t="s">
        <v>142</v>
      </c>
    </row>
    <row r="293" s="10" customFormat="1" ht="29.88" customHeight="1">
      <c r="B293" s="204"/>
      <c r="C293" s="205"/>
      <c r="D293" s="206" t="s">
        <v>76</v>
      </c>
      <c r="E293" s="218" t="s">
        <v>379</v>
      </c>
      <c r="F293" s="218" t="s">
        <v>380</v>
      </c>
      <c r="G293" s="205"/>
      <c r="H293" s="205"/>
      <c r="I293" s="208"/>
      <c r="J293" s="219">
        <f>BK293</f>
        <v>0</v>
      </c>
      <c r="K293" s="205"/>
      <c r="L293" s="210"/>
      <c r="M293" s="211"/>
      <c r="N293" s="212"/>
      <c r="O293" s="212"/>
      <c r="P293" s="213">
        <f>SUM(P294:P299)</f>
        <v>0</v>
      </c>
      <c r="Q293" s="212"/>
      <c r="R293" s="213">
        <f>SUM(R294:R299)</f>
        <v>0</v>
      </c>
      <c r="S293" s="212"/>
      <c r="T293" s="214">
        <f>SUM(T294:T299)</f>
        <v>0</v>
      </c>
      <c r="AR293" s="215" t="s">
        <v>24</v>
      </c>
      <c r="AT293" s="216" t="s">
        <v>76</v>
      </c>
      <c r="AU293" s="216" t="s">
        <v>24</v>
      </c>
      <c r="AY293" s="215" t="s">
        <v>142</v>
      </c>
      <c r="BK293" s="217">
        <f>SUM(BK294:BK299)</f>
        <v>0</v>
      </c>
    </row>
    <row r="294" s="1" customFormat="1" ht="22.8" customHeight="1">
      <c r="B294" s="45"/>
      <c r="C294" s="220" t="s">
        <v>381</v>
      </c>
      <c r="D294" s="220" t="s">
        <v>145</v>
      </c>
      <c r="E294" s="221" t="s">
        <v>382</v>
      </c>
      <c r="F294" s="222" t="s">
        <v>383</v>
      </c>
      <c r="G294" s="223" t="s">
        <v>384</v>
      </c>
      <c r="H294" s="224">
        <v>53.633000000000003</v>
      </c>
      <c r="I294" s="225"/>
      <c r="J294" s="226">
        <f>ROUND(I294*H294,2)</f>
        <v>0</v>
      </c>
      <c r="K294" s="222" t="s">
        <v>149</v>
      </c>
      <c r="L294" s="71"/>
      <c r="M294" s="227" t="s">
        <v>22</v>
      </c>
      <c r="N294" s="228" t="s">
        <v>48</v>
      </c>
      <c r="O294" s="4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AR294" s="23" t="s">
        <v>150</v>
      </c>
      <c r="AT294" s="23" t="s">
        <v>145</v>
      </c>
      <c r="AU294" s="23" t="s">
        <v>86</v>
      </c>
      <c r="AY294" s="23" t="s">
        <v>142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23" t="s">
        <v>24</v>
      </c>
      <c r="BK294" s="231">
        <f>ROUND(I294*H294,2)</f>
        <v>0</v>
      </c>
      <c r="BL294" s="23" t="s">
        <v>150</v>
      </c>
      <c r="BM294" s="23" t="s">
        <v>385</v>
      </c>
    </row>
    <row r="295" s="1" customFormat="1" ht="22.8" customHeight="1">
      <c r="B295" s="45"/>
      <c r="C295" s="220" t="s">
        <v>386</v>
      </c>
      <c r="D295" s="220" t="s">
        <v>145</v>
      </c>
      <c r="E295" s="221" t="s">
        <v>387</v>
      </c>
      <c r="F295" s="222" t="s">
        <v>388</v>
      </c>
      <c r="G295" s="223" t="s">
        <v>384</v>
      </c>
      <c r="H295" s="224">
        <v>858.12800000000004</v>
      </c>
      <c r="I295" s="225"/>
      <c r="J295" s="226">
        <f>ROUND(I295*H295,2)</f>
        <v>0</v>
      </c>
      <c r="K295" s="222" t="s">
        <v>149</v>
      </c>
      <c r="L295" s="71"/>
      <c r="M295" s="227" t="s">
        <v>22</v>
      </c>
      <c r="N295" s="228" t="s">
        <v>48</v>
      </c>
      <c r="O295" s="46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AR295" s="23" t="s">
        <v>150</v>
      </c>
      <c r="AT295" s="23" t="s">
        <v>145</v>
      </c>
      <c r="AU295" s="23" t="s">
        <v>86</v>
      </c>
      <c r="AY295" s="23" t="s">
        <v>142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23" t="s">
        <v>24</v>
      </c>
      <c r="BK295" s="231">
        <f>ROUND(I295*H295,2)</f>
        <v>0</v>
      </c>
      <c r="BL295" s="23" t="s">
        <v>150</v>
      </c>
      <c r="BM295" s="23" t="s">
        <v>389</v>
      </c>
    </row>
    <row r="296" s="12" customFormat="1">
      <c r="B296" s="243"/>
      <c r="C296" s="244"/>
      <c r="D296" s="234" t="s">
        <v>152</v>
      </c>
      <c r="E296" s="244"/>
      <c r="F296" s="246" t="s">
        <v>390</v>
      </c>
      <c r="G296" s="244"/>
      <c r="H296" s="247">
        <v>858.12800000000004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152</v>
      </c>
      <c r="AU296" s="253" t="s">
        <v>86</v>
      </c>
      <c r="AV296" s="12" t="s">
        <v>86</v>
      </c>
      <c r="AW296" s="12" t="s">
        <v>6</v>
      </c>
      <c r="AX296" s="12" t="s">
        <v>24</v>
      </c>
      <c r="AY296" s="253" t="s">
        <v>142</v>
      </c>
    </row>
    <row r="297" s="1" customFormat="1" ht="22.8" customHeight="1">
      <c r="B297" s="45"/>
      <c r="C297" s="220" t="s">
        <v>391</v>
      </c>
      <c r="D297" s="220" t="s">
        <v>145</v>
      </c>
      <c r="E297" s="221" t="s">
        <v>392</v>
      </c>
      <c r="F297" s="222" t="s">
        <v>393</v>
      </c>
      <c r="G297" s="223" t="s">
        <v>384</v>
      </c>
      <c r="H297" s="224">
        <v>53.633000000000003</v>
      </c>
      <c r="I297" s="225"/>
      <c r="J297" s="226">
        <f>ROUND(I297*H297,2)</f>
        <v>0</v>
      </c>
      <c r="K297" s="222" t="s">
        <v>149</v>
      </c>
      <c r="L297" s="71"/>
      <c r="M297" s="227" t="s">
        <v>22</v>
      </c>
      <c r="N297" s="228" t="s">
        <v>48</v>
      </c>
      <c r="O297" s="46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AR297" s="23" t="s">
        <v>150</v>
      </c>
      <c r="AT297" s="23" t="s">
        <v>145</v>
      </c>
      <c r="AU297" s="23" t="s">
        <v>86</v>
      </c>
      <c r="AY297" s="23" t="s">
        <v>142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23" t="s">
        <v>24</v>
      </c>
      <c r="BK297" s="231">
        <f>ROUND(I297*H297,2)</f>
        <v>0</v>
      </c>
      <c r="BL297" s="23" t="s">
        <v>150</v>
      </c>
      <c r="BM297" s="23" t="s">
        <v>394</v>
      </c>
    </row>
    <row r="298" s="1" customFormat="1" ht="22.8" customHeight="1">
      <c r="B298" s="45"/>
      <c r="C298" s="220" t="s">
        <v>395</v>
      </c>
      <c r="D298" s="220" t="s">
        <v>145</v>
      </c>
      <c r="E298" s="221" t="s">
        <v>396</v>
      </c>
      <c r="F298" s="222" t="s">
        <v>397</v>
      </c>
      <c r="G298" s="223" t="s">
        <v>384</v>
      </c>
      <c r="H298" s="224">
        <v>0.129</v>
      </c>
      <c r="I298" s="225"/>
      <c r="J298" s="226">
        <f>ROUND(I298*H298,2)</f>
        <v>0</v>
      </c>
      <c r="K298" s="222" t="s">
        <v>149</v>
      </c>
      <c r="L298" s="71"/>
      <c r="M298" s="227" t="s">
        <v>22</v>
      </c>
      <c r="N298" s="228" t="s">
        <v>48</v>
      </c>
      <c r="O298" s="46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AR298" s="23" t="s">
        <v>150</v>
      </c>
      <c r="AT298" s="23" t="s">
        <v>145</v>
      </c>
      <c r="AU298" s="23" t="s">
        <v>86</v>
      </c>
      <c r="AY298" s="23" t="s">
        <v>142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24</v>
      </c>
      <c r="BK298" s="231">
        <f>ROUND(I298*H298,2)</f>
        <v>0</v>
      </c>
      <c r="BL298" s="23" t="s">
        <v>150</v>
      </c>
      <c r="BM298" s="23" t="s">
        <v>398</v>
      </c>
    </row>
    <row r="299" s="1" customFormat="1" ht="14.4" customHeight="1">
      <c r="B299" s="45"/>
      <c r="C299" s="220" t="s">
        <v>399</v>
      </c>
      <c r="D299" s="220" t="s">
        <v>145</v>
      </c>
      <c r="E299" s="221" t="s">
        <v>400</v>
      </c>
      <c r="F299" s="222" t="s">
        <v>401</v>
      </c>
      <c r="G299" s="223" t="s">
        <v>384</v>
      </c>
      <c r="H299" s="224">
        <v>53.633000000000003</v>
      </c>
      <c r="I299" s="225"/>
      <c r="J299" s="226">
        <f>ROUND(I299*H299,2)</f>
        <v>0</v>
      </c>
      <c r="K299" s="222" t="s">
        <v>149</v>
      </c>
      <c r="L299" s="71"/>
      <c r="M299" s="227" t="s">
        <v>22</v>
      </c>
      <c r="N299" s="228" t="s">
        <v>48</v>
      </c>
      <c r="O299" s="46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AR299" s="23" t="s">
        <v>150</v>
      </c>
      <c r="AT299" s="23" t="s">
        <v>145</v>
      </c>
      <c r="AU299" s="23" t="s">
        <v>86</v>
      </c>
      <c r="AY299" s="23" t="s">
        <v>142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23" t="s">
        <v>24</v>
      </c>
      <c r="BK299" s="231">
        <f>ROUND(I299*H299,2)</f>
        <v>0</v>
      </c>
      <c r="BL299" s="23" t="s">
        <v>150</v>
      </c>
      <c r="BM299" s="23" t="s">
        <v>402</v>
      </c>
    </row>
    <row r="300" s="10" customFormat="1" ht="29.88" customHeight="1">
      <c r="B300" s="204"/>
      <c r="C300" s="205"/>
      <c r="D300" s="206" t="s">
        <v>76</v>
      </c>
      <c r="E300" s="218" t="s">
        <v>403</v>
      </c>
      <c r="F300" s="218" t="s">
        <v>404</v>
      </c>
      <c r="G300" s="205"/>
      <c r="H300" s="205"/>
      <c r="I300" s="208"/>
      <c r="J300" s="219">
        <f>BK300</f>
        <v>0</v>
      </c>
      <c r="K300" s="205"/>
      <c r="L300" s="210"/>
      <c r="M300" s="211"/>
      <c r="N300" s="212"/>
      <c r="O300" s="212"/>
      <c r="P300" s="213">
        <f>P301</f>
        <v>0</v>
      </c>
      <c r="Q300" s="212"/>
      <c r="R300" s="213">
        <f>R301</f>
        <v>0</v>
      </c>
      <c r="S300" s="212"/>
      <c r="T300" s="214">
        <f>T301</f>
        <v>0</v>
      </c>
      <c r="AR300" s="215" t="s">
        <v>24</v>
      </c>
      <c r="AT300" s="216" t="s">
        <v>76</v>
      </c>
      <c r="AU300" s="216" t="s">
        <v>24</v>
      </c>
      <c r="AY300" s="215" t="s">
        <v>142</v>
      </c>
      <c r="BK300" s="217">
        <f>BK301</f>
        <v>0</v>
      </c>
    </row>
    <row r="301" s="1" customFormat="1" ht="14.4" customHeight="1">
      <c r="B301" s="45"/>
      <c r="C301" s="220" t="s">
        <v>405</v>
      </c>
      <c r="D301" s="220" t="s">
        <v>145</v>
      </c>
      <c r="E301" s="221" t="s">
        <v>406</v>
      </c>
      <c r="F301" s="222" t="s">
        <v>407</v>
      </c>
      <c r="G301" s="223" t="s">
        <v>384</v>
      </c>
      <c r="H301" s="224">
        <v>58.377000000000002</v>
      </c>
      <c r="I301" s="225"/>
      <c r="J301" s="226">
        <f>ROUND(I301*H301,2)</f>
        <v>0</v>
      </c>
      <c r="K301" s="222" t="s">
        <v>149</v>
      </c>
      <c r="L301" s="71"/>
      <c r="M301" s="227" t="s">
        <v>22</v>
      </c>
      <c r="N301" s="228" t="s">
        <v>48</v>
      </c>
      <c r="O301" s="46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AR301" s="23" t="s">
        <v>150</v>
      </c>
      <c r="AT301" s="23" t="s">
        <v>145</v>
      </c>
      <c r="AU301" s="23" t="s">
        <v>86</v>
      </c>
      <c r="AY301" s="23" t="s">
        <v>142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24</v>
      </c>
      <c r="BK301" s="231">
        <f>ROUND(I301*H301,2)</f>
        <v>0</v>
      </c>
      <c r="BL301" s="23" t="s">
        <v>150</v>
      </c>
      <c r="BM301" s="23" t="s">
        <v>408</v>
      </c>
    </row>
    <row r="302" s="10" customFormat="1" ht="37.44" customHeight="1">
      <c r="B302" s="204"/>
      <c r="C302" s="205"/>
      <c r="D302" s="206" t="s">
        <v>76</v>
      </c>
      <c r="E302" s="207" t="s">
        <v>409</v>
      </c>
      <c r="F302" s="207" t="s">
        <v>410</v>
      </c>
      <c r="G302" s="205"/>
      <c r="H302" s="205"/>
      <c r="I302" s="208"/>
      <c r="J302" s="209">
        <f>BK302</f>
        <v>0</v>
      </c>
      <c r="K302" s="205"/>
      <c r="L302" s="210"/>
      <c r="M302" s="211"/>
      <c r="N302" s="212"/>
      <c r="O302" s="212"/>
      <c r="P302" s="213">
        <f>P303+P308+P365+P367+P375+P397+P434+P457</f>
        <v>0</v>
      </c>
      <c r="Q302" s="212"/>
      <c r="R302" s="213">
        <f>R303+R308+R365+R367+R375+R397+R434+R457</f>
        <v>30.955917030000002</v>
      </c>
      <c r="S302" s="212"/>
      <c r="T302" s="214">
        <f>T303+T308+T365+T367+T375+T397+T434+T457</f>
        <v>8.1336460000000006</v>
      </c>
      <c r="AR302" s="215" t="s">
        <v>86</v>
      </c>
      <c r="AT302" s="216" t="s">
        <v>76</v>
      </c>
      <c r="AU302" s="216" t="s">
        <v>77</v>
      </c>
      <c r="AY302" s="215" t="s">
        <v>142</v>
      </c>
      <c r="BK302" s="217">
        <f>BK303+BK308+BK365+BK367+BK375+BK397+BK434+BK457</f>
        <v>0</v>
      </c>
    </row>
    <row r="303" s="10" customFormat="1" ht="19.92" customHeight="1">
      <c r="B303" s="204"/>
      <c r="C303" s="205"/>
      <c r="D303" s="206" t="s">
        <v>76</v>
      </c>
      <c r="E303" s="218" t="s">
        <v>411</v>
      </c>
      <c r="F303" s="218" t="s">
        <v>412</v>
      </c>
      <c r="G303" s="205"/>
      <c r="H303" s="205"/>
      <c r="I303" s="208"/>
      <c r="J303" s="219">
        <f>BK303</f>
        <v>0</v>
      </c>
      <c r="K303" s="205"/>
      <c r="L303" s="210"/>
      <c r="M303" s="211"/>
      <c r="N303" s="212"/>
      <c r="O303" s="212"/>
      <c r="P303" s="213">
        <f>SUM(P304:P307)</f>
        <v>0</v>
      </c>
      <c r="Q303" s="212"/>
      <c r="R303" s="213">
        <f>SUM(R304:R307)</f>
        <v>0.20656100000000002</v>
      </c>
      <c r="S303" s="212"/>
      <c r="T303" s="214">
        <f>SUM(T304:T307)</f>
        <v>0</v>
      </c>
      <c r="AR303" s="215" t="s">
        <v>86</v>
      </c>
      <c r="AT303" s="216" t="s">
        <v>76</v>
      </c>
      <c r="AU303" s="216" t="s">
        <v>24</v>
      </c>
      <c r="AY303" s="215" t="s">
        <v>142</v>
      </c>
      <c r="BK303" s="217">
        <f>SUM(BK304:BK307)</f>
        <v>0</v>
      </c>
    </row>
    <row r="304" s="1" customFormat="1" ht="22.8" customHeight="1">
      <c r="B304" s="45"/>
      <c r="C304" s="220" t="s">
        <v>413</v>
      </c>
      <c r="D304" s="220" t="s">
        <v>145</v>
      </c>
      <c r="E304" s="221" t="s">
        <v>414</v>
      </c>
      <c r="F304" s="222" t="s">
        <v>415</v>
      </c>
      <c r="G304" s="223" t="s">
        <v>148</v>
      </c>
      <c r="H304" s="224">
        <v>308.30000000000001</v>
      </c>
      <c r="I304" s="225"/>
      <c r="J304" s="226">
        <f>ROUND(I304*H304,2)</f>
        <v>0</v>
      </c>
      <c r="K304" s="222" t="s">
        <v>149</v>
      </c>
      <c r="L304" s="71"/>
      <c r="M304" s="227" t="s">
        <v>22</v>
      </c>
      <c r="N304" s="228" t="s">
        <v>48</v>
      </c>
      <c r="O304" s="46"/>
      <c r="P304" s="229">
        <f>O304*H304</f>
        <v>0</v>
      </c>
      <c r="Q304" s="229">
        <v>0.00067000000000000002</v>
      </c>
      <c r="R304" s="229">
        <f>Q304*H304</f>
        <v>0.20656100000000002</v>
      </c>
      <c r="S304" s="229">
        <v>0</v>
      </c>
      <c r="T304" s="230">
        <f>S304*H304</f>
        <v>0</v>
      </c>
      <c r="AR304" s="23" t="s">
        <v>271</v>
      </c>
      <c r="AT304" s="23" t="s">
        <v>145</v>
      </c>
      <c r="AU304" s="23" t="s">
        <v>86</v>
      </c>
      <c r="AY304" s="23" t="s">
        <v>142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24</v>
      </c>
      <c r="BK304" s="231">
        <f>ROUND(I304*H304,2)</f>
        <v>0</v>
      </c>
      <c r="BL304" s="23" t="s">
        <v>271</v>
      </c>
      <c r="BM304" s="23" t="s">
        <v>416</v>
      </c>
    </row>
    <row r="305" s="11" customFormat="1">
      <c r="B305" s="232"/>
      <c r="C305" s="233"/>
      <c r="D305" s="234" t="s">
        <v>152</v>
      </c>
      <c r="E305" s="235" t="s">
        <v>22</v>
      </c>
      <c r="F305" s="236" t="s">
        <v>294</v>
      </c>
      <c r="G305" s="233"/>
      <c r="H305" s="235" t="s">
        <v>22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AT305" s="242" t="s">
        <v>152</v>
      </c>
      <c r="AU305" s="242" t="s">
        <v>86</v>
      </c>
      <c r="AV305" s="11" t="s">
        <v>24</v>
      </c>
      <c r="AW305" s="11" t="s">
        <v>41</v>
      </c>
      <c r="AX305" s="11" t="s">
        <v>77</v>
      </c>
      <c r="AY305" s="242" t="s">
        <v>142</v>
      </c>
    </row>
    <row r="306" s="12" customFormat="1">
      <c r="B306" s="243"/>
      <c r="C306" s="244"/>
      <c r="D306" s="234" t="s">
        <v>152</v>
      </c>
      <c r="E306" s="245" t="s">
        <v>22</v>
      </c>
      <c r="F306" s="246" t="s">
        <v>295</v>
      </c>
      <c r="G306" s="244"/>
      <c r="H306" s="247">
        <v>308.30000000000001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152</v>
      </c>
      <c r="AU306" s="253" t="s">
        <v>86</v>
      </c>
      <c r="AV306" s="12" t="s">
        <v>86</v>
      </c>
      <c r="AW306" s="12" t="s">
        <v>41</v>
      </c>
      <c r="AX306" s="12" t="s">
        <v>24</v>
      </c>
      <c r="AY306" s="253" t="s">
        <v>142</v>
      </c>
    </row>
    <row r="307" s="1" customFormat="1" ht="22.8" customHeight="1">
      <c r="B307" s="45"/>
      <c r="C307" s="220" t="s">
        <v>417</v>
      </c>
      <c r="D307" s="220" t="s">
        <v>145</v>
      </c>
      <c r="E307" s="221" t="s">
        <v>418</v>
      </c>
      <c r="F307" s="222" t="s">
        <v>419</v>
      </c>
      <c r="G307" s="223" t="s">
        <v>420</v>
      </c>
      <c r="H307" s="275"/>
      <c r="I307" s="225"/>
      <c r="J307" s="226">
        <f>ROUND(I307*H307,2)</f>
        <v>0</v>
      </c>
      <c r="K307" s="222" t="s">
        <v>149</v>
      </c>
      <c r="L307" s="71"/>
      <c r="M307" s="227" t="s">
        <v>22</v>
      </c>
      <c r="N307" s="228" t="s">
        <v>48</v>
      </c>
      <c r="O307" s="46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AR307" s="23" t="s">
        <v>271</v>
      </c>
      <c r="AT307" s="23" t="s">
        <v>145</v>
      </c>
      <c r="AU307" s="23" t="s">
        <v>86</v>
      </c>
      <c r="AY307" s="23" t="s">
        <v>142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24</v>
      </c>
      <c r="BK307" s="231">
        <f>ROUND(I307*H307,2)</f>
        <v>0</v>
      </c>
      <c r="BL307" s="23" t="s">
        <v>271</v>
      </c>
      <c r="BM307" s="23" t="s">
        <v>421</v>
      </c>
    </row>
    <row r="308" s="10" customFormat="1" ht="29.88" customHeight="1">
      <c r="B308" s="204"/>
      <c r="C308" s="205"/>
      <c r="D308" s="206" t="s">
        <v>76</v>
      </c>
      <c r="E308" s="218" t="s">
        <v>422</v>
      </c>
      <c r="F308" s="218" t="s">
        <v>423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SUM(P309:P364)</f>
        <v>0</v>
      </c>
      <c r="Q308" s="212"/>
      <c r="R308" s="213">
        <f>SUM(R309:R364)</f>
        <v>10.321500479999999</v>
      </c>
      <c r="S308" s="212"/>
      <c r="T308" s="214">
        <f>SUM(T309:T364)</f>
        <v>0.12948600000000002</v>
      </c>
      <c r="AR308" s="215" t="s">
        <v>86</v>
      </c>
      <c r="AT308" s="216" t="s">
        <v>76</v>
      </c>
      <c r="AU308" s="216" t="s">
        <v>24</v>
      </c>
      <c r="AY308" s="215" t="s">
        <v>142</v>
      </c>
      <c r="BK308" s="217">
        <f>SUM(BK309:BK364)</f>
        <v>0</v>
      </c>
    </row>
    <row r="309" s="1" customFormat="1" ht="22.8" customHeight="1">
      <c r="B309" s="45"/>
      <c r="C309" s="220" t="s">
        <v>424</v>
      </c>
      <c r="D309" s="220" t="s">
        <v>145</v>
      </c>
      <c r="E309" s="221" t="s">
        <v>425</v>
      </c>
      <c r="F309" s="222" t="s">
        <v>426</v>
      </c>
      <c r="G309" s="223" t="s">
        <v>148</v>
      </c>
      <c r="H309" s="224">
        <v>1115.2000000000001</v>
      </c>
      <c r="I309" s="225"/>
      <c r="J309" s="226">
        <f>ROUND(I309*H309,2)</f>
        <v>0</v>
      </c>
      <c r="K309" s="222" t="s">
        <v>149</v>
      </c>
      <c r="L309" s="71"/>
      <c r="M309" s="227" t="s">
        <v>22</v>
      </c>
      <c r="N309" s="228" t="s">
        <v>48</v>
      </c>
      <c r="O309" s="46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AR309" s="23" t="s">
        <v>271</v>
      </c>
      <c r="AT309" s="23" t="s">
        <v>145</v>
      </c>
      <c r="AU309" s="23" t="s">
        <v>86</v>
      </c>
      <c r="AY309" s="23" t="s">
        <v>142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23" t="s">
        <v>24</v>
      </c>
      <c r="BK309" s="231">
        <f>ROUND(I309*H309,2)</f>
        <v>0</v>
      </c>
      <c r="BL309" s="23" t="s">
        <v>271</v>
      </c>
      <c r="BM309" s="23" t="s">
        <v>427</v>
      </c>
    </row>
    <row r="310" s="11" customFormat="1">
      <c r="B310" s="232"/>
      <c r="C310" s="233"/>
      <c r="D310" s="234" t="s">
        <v>152</v>
      </c>
      <c r="E310" s="235" t="s">
        <v>22</v>
      </c>
      <c r="F310" s="236" t="s">
        <v>428</v>
      </c>
      <c r="G310" s="233"/>
      <c r="H310" s="235" t="s">
        <v>22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152</v>
      </c>
      <c r="AU310" s="242" t="s">
        <v>86</v>
      </c>
      <c r="AV310" s="11" t="s">
        <v>24</v>
      </c>
      <c r="AW310" s="11" t="s">
        <v>41</v>
      </c>
      <c r="AX310" s="11" t="s">
        <v>77</v>
      </c>
      <c r="AY310" s="242" t="s">
        <v>142</v>
      </c>
    </row>
    <row r="311" s="12" customFormat="1">
      <c r="B311" s="243"/>
      <c r="C311" s="244"/>
      <c r="D311" s="234" t="s">
        <v>152</v>
      </c>
      <c r="E311" s="245" t="s">
        <v>22</v>
      </c>
      <c r="F311" s="246" t="s">
        <v>429</v>
      </c>
      <c r="G311" s="244"/>
      <c r="H311" s="247">
        <v>863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152</v>
      </c>
      <c r="AU311" s="253" t="s">
        <v>86</v>
      </c>
      <c r="AV311" s="12" t="s">
        <v>86</v>
      </c>
      <c r="AW311" s="12" t="s">
        <v>41</v>
      </c>
      <c r="AX311" s="12" t="s">
        <v>77</v>
      </c>
      <c r="AY311" s="253" t="s">
        <v>142</v>
      </c>
    </row>
    <row r="312" s="11" customFormat="1">
      <c r="B312" s="232"/>
      <c r="C312" s="233"/>
      <c r="D312" s="234" t="s">
        <v>152</v>
      </c>
      <c r="E312" s="235" t="s">
        <v>22</v>
      </c>
      <c r="F312" s="236" t="s">
        <v>430</v>
      </c>
      <c r="G312" s="233"/>
      <c r="H312" s="235" t="s">
        <v>22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152</v>
      </c>
      <c r="AU312" s="242" t="s">
        <v>86</v>
      </c>
      <c r="AV312" s="11" t="s">
        <v>24</v>
      </c>
      <c r="AW312" s="11" t="s">
        <v>41</v>
      </c>
      <c r="AX312" s="11" t="s">
        <v>77</v>
      </c>
      <c r="AY312" s="242" t="s">
        <v>142</v>
      </c>
    </row>
    <row r="313" s="12" customFormat="1">
      <c r="B313" s="243"/>
      <c r="C313" s="244"/>
      <c r="D313" s="234" t="s">
        <v>152</v>
      </c>
      <c r="E313" s="245" t="s">
        <v>22</v>
      </c>
      <c r="F313" s="246" t="s">
        <v>431</v>
      </c>
      <c r="G313" s="244"/>
      <c r="H313" s="247">
        <v>252.19999999999999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152</v>
      </c>
      <c r="AU313" s="253" t="s">
        <v>86</v>
      </c>
      <c r="AV313" s="12" t="s">
        <v>86</v>
      </c>
      <c r="AW313" s="12" t="s">
        <v>41</v>
      </c>
      <c r="AX313" s="12" t="s">
        <v>77</v>
      </c>
      <c r="AY313" s="253" t="s">
        <v>142</v>
      </c>
    </row>
    <row r="314" s="13" customFormat="1">
      <c r="B314" s="254"/>
      <c r="C314" s="255"/>
      <c r="D314" s="234" t="s">
        <v>152</v>
      </c>
      <c r="E314" s="256" t="s">
        <v>22</v>
      </c>
      <c r="F314" s="257" t="s">
        <v>158</v>
      </c>
      <c r="G314" s="255"/>
      <c r="H314" s="258">
        <v>1115.2000000000001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AT314" s="264" t="s">
        <v>152</v>
      </c>
      <c r="AU314" s="264" t="s">
        <v>86</v>
      </c>
      <c r="AV314" s="13" t="s">
        <v>150</v>
      </c>
      <c r="AW314" s="13" t="s">
        <v>41</v>
      </c>
      <c r="AX314" s="13" t="s">
        <v>24</v>
      </c>
      <c r="AY314" s="264" t="s">
        <v>142</v>
      </c>
    </row>
    <row r="315" s="1" customFormat="1" ht="14.4" customHeight="1">
      <c r="B315" s="45"/>
      <c r="C315" s="265" t="s">
        <v>432</v>
      </c>
      <c r="D315" s="265" t="s">
        <v>246</v>
      </c>
      <c r="E315" s="266" t="s">
        <v>433</v>
      </c>
      <c r="F315" s="267" t="s">
        <v>434</v>
      </c>
      <c r="G315" s="268" t="s">
        <v>148</v>
      </c>
      <c r="H315" s="269">
        <v>453.07499999999999</v>
      </c>
      <c r="I315" s="270"/>
      <c r="J315" s="271">
        <f>ROUND(I315*H315,2)</f>
        <v>0</v>
      </c>
      <c r="K315" s="267" t="s">
        <v>149</v>
      </c>
      <c r="L315" s="272"/>
      <c r="M315" s="273" t="s">
        <v>22</v>
      </c>
      <c r="N315" s="274" t="s">
        <v>48</v>
      </c>
      <c r="O315" s="46"/>
      <c r="P315" s="229">
        <f>O315*H315</f>
        <v>0</v>
      </c>
      <c r="Q315" s="229">
        <v>0.0035000000000000001</v>
      </c>
      <c r="R315" s="229">
        <f>Q315*H315</f>
        <v>1.5857625</v>
      </c>
      <c r="S315" s="229">
        <v>0</v>
      </c>
      <c r="T315" s="230">
        <f>S315*H315</f>
        <v>0</v>
      </c>
      <c r="AR315" s="23" t="s">
        <v>368</v>
      </c>
      <c r="AT315" s="23" t="s">
        <v>246</v>
      </c>
      <c r="AU315" s="23" t="s">
        <v>86</v>
      </c>
      <c r="AY315" s="23" t="s">
        <v>142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23" t="s">
        <v>24</v>
      </c>
      <c r="BK315" s="231">
        <f>ROUND(I315*H315,2)</f>
        <v>0</v>
      </c>
      <c r="BL315" s="23" t="s">
        <v>271</v>
      </c>
      <c r="BM315" s="23" t="s">
        <v>435</v>
      </c>
    </row>
    <row r="316" s="11" customFormat="1">
      <c r="B316" s="232"/>
      <c r="C316" s="233"/>
      <c r="D316" s="234" t="s">
        <v>152</v>
      </c>
      <c r="E316" s="235" t="s">
        <v>22</v>
      </c>
      <c r="F316" s="236" t="s">
        <v>428</v>
      </c>
      <c r="G316" s="233"/>
      <c r="H316" s="235" t="s">
        <v>22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AT316" s="242" t="s">
        <v>152</v>
      </c>
      <c r="AU316" s="242" t="s">
        <v>86</v>
      </c>
      <c r="AV316" s="11" t="s">
        <v>24</v>
      </c>
      <c r="AW316" s="11" t="s">
        <v>41</v>
      </c>
      <c r="AX316" s="11" t="s">
        <v>77</v>
      </c>
      <c r="AY316" s="242" t="s">
        <v>142</v>
      </c>
    </row>
    <row r="317" s="12" customFormat="1">
      <c r="B317" s="243"/>
      <c r="C317" s="244"/>
      <c r="D317" s="234" t="s">
        <v>152</v>
      </c>
      <c r="E317" s="245" t="s">
        <v>22</v>
      </c>
      <c r="F317" s="246" t="s">
        <v>436</v>
      </c>
      <c r="G317" s="244"/>
      <c r="H317" s="247">
        <v>431.5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152</v>
      </c>
      <c r="AU317" s="253" t="s">
        <v>86</v>
      </c>
      <c r="AV317" s="12" t="s">
        <v>86</v>
      </c>
      <c r="AW317" s="12" t="s">
        <v>41</v>
      </c>
      <c r="AX317" s="12" t="s">
        <v>77</v>
      </c>
      <c r="AY317" s="253" t="s">
        <v>142</v>
      </c>
    </row>
    <row r="318" s="13" customFormat="1">
      <c r="B318" s="254"/>
      <c r="C318" s="255"/>
      <c r="D318" s="234" t="s">
        <v>152</v>
      </c>
      <c r="E318" s="256" t="s">
        <v>22</v>
      </c>
      <c r="F318" s="257" t="s">
        <v>158</v>
      </c>
      <c r="G318" s="255"/>
      <c r="H318" s="258">
        <v>431.5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AT318" s="264" t="s">
        <v>152</v>
      </c>
      <c r="AU318" s="264" t="s">
        <v>86</v>
      </c>
      <c r="AV318" s="13" t="s">
        <v>150</v>
      </c>
      <c r="AW318" s="13" t="s">
        <v>41</v>
      </c>
      <c r="AX318" s="13" t="s">
        <v>24</v>
      </c>
      <c r="AY318" s="264" t="s">
        <v>142</v>
      </c>
    </row>
    <row r="319" s="12" customFormat="1">
      <c r="B319" s="243"/>
      <c r="C319" s="244"/>
      <c r="D319" s="234" t="s">
        <v>152</v>
      </c>
      <c r="E319" s="244"/>
      <c r="F319" s="246" t="s">
        <v>437</v>
      </c>
      <c r="G319" s="244"/>
      <c r="H319" s="247">
        <v>453.07499999999999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152</v>
      </c>
      <c r="AU319" s="253" t="s">
        <v>86</v>
      </c>
      <c r="AV319" s="12" t="s">
        <v>86</v>
      </c>
      <c r="AW319" s="12" t="s">
        <v>6</v>
      </c>
      <c r="AX319" s="12" t="s">
        <v>24</v>
      </c>
      <c r="AY319" s="253" t="s">
        <v>142</v>
      </c>
    </row>
    <row r="320" s="1" customFormat="1" ht="14.4" customHeight="1">
      <c r="B320" s="45"/>
      <c r="C320" s="265" t="s">
        <v>438</v>
      </c>
      <c r="D320" s="265" t="s">
        <v>246</v>
      </c>
      <c r="E320" s="266" t="s">
        <v>439</v>
      </c>
      <c r="F320" s="267" t="s">
        <v>440</v>
      </c>
      <c r="G320" s="268" t="s">
        <v>148</v>
      </c>
      <c r="H320" s="269">
        <v>453.07499999999999</v>
      </c>
      <c r="I320" s="270"/>
      <c r="J320" s="271">
        <f>ROUND(I320*H320,2)</f>
        <v>0</v>
      </c>
      <c r="K320" s="267" t="s">
        <v>441</v>
      </c>
      <c r="L320" s="272"/>
      <c r="M320" s="273" t="s">
        <v>22</v>
      </c>
      <c r="N320" s="274" t="s">
        <v>48</v>
      </c>
      <c r="O320" s="46"/>
      <c r="P320" s="229">
        <f>O320*H320</f>
        <v>0</v>
      </c>
      <c r="Q320" s="229">
        <v>0.0048999999999999998</v>
      </c>
      <c r="R320" s="229">
        <f>Q320*H320</f>
        <v>2.2200674999999999</v>
      </c>
      <c r="S320" s="229">
        <v>0</v>
      </c>
      <c r="T320" s="230">
        <f>S320*H320</f>
        <v>0</v>
      </c>
      <c r="AR320" s="23" t="s">
        <v>368</v>
      </c>
      <c r="AT320" s="23" t="s">
        <v>246</v>
      </c>
      <c r="AU320" s="23" t="s">
        <v>86</v>
      </c>
      <c r="AY320" s="23" t="s">
        <v>142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23" t="s">
        <v>24</v>
      </c>
      <c r="BK320" s="231">
        <f>ROUND(I320*H320,2)</f>
        <v>0</v>
      </c>
      <c r="BL320" s="23" t="s">
        <v>271</v>
      </c>
      <c r="BM320" s="23" t="s">
        <v>442</v>
      </c>
    </row>
    <row r="321" s="11" customFormat="1">
      <c r="B321" s="232"/>
      <c r="C321" s="233"/>
      <c r="D321" s="234" t="s">
        <v>152</v>
      </c>
      <c r="E321" s="235" t="s">
        <v>22</v>
      </c>
      <c r="F321" s="236" t="s">
        <v>428</v>
      </c>
      <c r="G321" s="233"/>
      <c r="H321" s="235" t="s">
        <v>22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152</v>
      </c>
      <c r="AU321" s="242" t="s">
        <v>86</v>
      </c>
      <c r="AV321" s="11" t="s">
        <v>24</v>
      </c>
      <c r="AW321" s="11" t="s">
        <v>41</v>
      </c>
      <c r="AX321" s="11" t="s">
        <v>77</v>
      </c>
      <c r="AY321" s="242" t="s">
        <v>142</v>
      </c>
    </row>
    <row r="322" s="12" customFormat="1">
      <c r="B322" s="243"/>
      <c r="C322" s="244"/>
      <c r="D322" s="234" t="s">
        <v>152</v>
      </c>
      <c r="E322" s="245" t="s">
        <v>22</v>
      </c>
      <c r="F322" s="246" t="s">
        <v>436</v>
      </c>
      <c r="G322" s="244"/>
      <c r="H322" s="247">
        <v>431.5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152</v>
      </c>
      <c r="AU322" s="253" t="s">
        <v>86</v>
      </c>
      <c r="AV322" s="12" t="s">
        <v>86</v>
      </c>
      <c r="AW322" s="12" t="s">
        <v>41</v>
      </c>
      <c r="AX322" s="12" t="s">
        <v>77</v>
      </c>
      <c r="AY322" s="253" t="s">
        <v>142</v>
      </c>
    </row>
    <row r="323" s="13" customFormat="1">
      <c r="B323" s="254"/>
      <c r="C323" s="255"/>
      <c r="D323" s="234" t="s">
        <v>152</v>
      </c>
      <c r="E323" s="256" t="s">
        <v>22</v>
      </c>
      <c r="F323" s="257" t="s">
        <v>158</v>
      </c>
      <c r="G323" s="255"/>
      <c r="H323" s="258">
        <v>431.5</v>
      </c>
      <c r="I323" s="259"/>
      <c r="J323" s="255"/>
      <c r="K323" s="255"/>
      <c r="L323" s="260"/>
      <c r="M323" s="261"/>
      <c r="N323" s="262"/>
      <c r="O323" s="262"/>
      <c r="P323" s="262"/>
      <c r="Q323" s="262"/>
      <c r="R323" s="262"/>
      <c r="S323" s="262"/>
      <c r="T323" s="263"/>
      <c r="AT323" s="264" t="s">
        <v>152</v>
      </c>
      <c r="AU323" s="264" t="s">
        <v>86</v>
      </c>
      <c r="AV323" s="13" t="s">
        <v>150</v>
      </c>
      <c r="AW323" s="13" t="s">
        <v>41</v>
      </c>
      <c r="AX323" s="13" t="s">
        <v>24</v>
      </c>
      <c r="AY323" s="264" t="s">
        <v>142</v>
      </c>
    </row>
    <row r="324" s="12" customFormat="1">
      <c r="B324" s="243"/>
      <c r="C324" s="244"/>
      <c r="D324" s="234" t="s">
        <v>152</v>
      </c>
      <c r="E324" s="244"/>
      <c r="F324" s="246" t="s">
        <v>437</v>
      </c>
      <c r="G324" s="244"/>
      <c r="H324" s="247">
        <v>453.07499999999999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152</v>
      </c>
      <c r="AU324" s="253" t="s">
        <v>86</v>
      </c>
      <c r="AV324" s="12" t="s">
        <v>86</v>
      </c>
      <c r="AW324" s="12" t="s">
        <v>6</v>
      </c>
      <c r="AX324" s="12" t="s">
        <v>24</v>
      </c>
      <c r="AY324" s="253" t="s">
        <v>142</v>
      </c>
    </row>
    <row r="325" s="1" customFormat="1" ht="22.8" customHeight="1">
      <c r="B325" s="45"/>
      <c r="C325" s="265" t="s">
        <v>443</v>
      </c>
      <c r="D325" s="265" t="s">
        <v>246</v>
      </c>
      <c r="E325" s="266" t="s">
        <v>444</v>
      </c>
      <c r="F325" s="267" t="s">
        <v>445</v>
      </c>
      <c r="G325" s="268" t="s">
        <v>148</v>
      </c>
      <c r="H325" s="269">
        <v>132.405</v>
      </c>
      <c r="I325" s="270"/>
      <c r="J325" s="271">
        <f>ROUND(I325*H325,2)</f>
        <v>0</v>
      </c>
      <c r="K325" s="267" t="s">
        <v>441</v>
      </c>
      <c r="L325" s="272"/>
      <c r="M325" s="273" t="s">
        <v>22</v>
      </c>
      <c r="N325" s="274" t="s">
        <v>48</v>
      </c>
      <c r="O325" s="46"/>
      <c r="P325" s="229">
        <f>O325*H325</f>
        <v>0</v>
      </c>
      <c r="Q325" s="229">
        <v>0.0025000000000000001</v>
      </c>
      <c r="R325" s="229">
        <f>Q325*H325</f>
        <v>0.33101249999999999</v>
      </c>
      <c r="S325" s="229">
        <v>0</v>
      </c>
      <c r="T325" s="230">
        <f>S325*H325</f>
        <v>0</v>
      </c>
      <c r="AR325" s="23" t="s">
        <v>368</v>
      </c>
      <c r="AT325" s="23" t="s">
        <v>246</v>
      </c>
      <c r="AU325" s="23" t="s">
        <v>86</v>
      </c>
      <c r="AY325" s="23" t="s">
        <v>142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23" t="s">
        <v>24</v>
      </c>
      <c r="BK325" s="231">
        <f>ROUND(I325*H325,2)</f>
        <v>0</v>
      </c>
      <c r="BL325" s="23" t="s">
        <v>271</v>
      </c>
      <c r="BM325" s="23" t="s">
        <v>446</v>
      </c>
    </row>
    <row r="326" s="11" customFormat="1">
      <c r="B326" s="232"/>
      <c r="C326" s="233"/>
      <c r="D326" s="234" t="s">
        <v>152</v>
      </c>
      <c r="E326" s="235" t="s">
        <v>22</v>
      </c>
      <c r="F326" s="236" t="s">
        <v>430</v>
      </c>
      <c r="G326" s="233"/>
      <c r="H326" s="235" t="s">
        <v>22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152</v>
      </c>
      <c r="AU326" s="242" t="s">
        <v>86</v>
      </c>
      <c r="AV326" s="11" t="s">
        <v>24</v>
      </c>
      <c r="AW326" s="11" t="s">
        <v>41</v>
      </c>
      <c r="AX326" s="11" t="s">
        <v>77</v>
      </c>
      <c r="AY326" s="242" t="s">
        <v>142</v>
      </c>
    </row>
    <row r="327" s="12" customFormat="1">
      <c r="B327" s="243"/>
      <c r="C327" s="244"/>
      <c r="D327" s="234" t="s">
        <v>152</v>
      </c>
      <c r="E327" s="245" t="s">
        <v>22</v>
      </c>
      <c r="F327" s="246" t="s">
        <v>447</v>
      </c>
      <c r="G327" s="244"/>
      <c r="H327" s="247">
        <v>126.09999999999999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152</v>
      </c>
      <c r="AU327" s="253" t="s">
        <v>86</v>
      </c>
      <c r="AV327" s="12" t="s">
        <v>86</v>
      </c>
      <c r="AW327" s="12" t="s">
        <v>41</v>
      </c>
      <c r="AX327" s="12" t="s">
        <v>24</v>
      </c>
      <c r="AY327" s="253" t="s">
        <v>142</v>
      </c>
    </row>
    <row r="328" s="12" customFormat="1">
      <c r="B328" s="243"/>
      <c r="C328" s="244"/>
      <c r="D328" s="234" t="s">
        <v>152</v>
      </c>
      <c r="E328" s="244"/>
      <c r="F328" s="246" t="s">
        <v>448</v>
      </c>
      <c r="G328" s="244"/>
      <c r="H328" s="247">
        <v>132.405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AT328" s="253" t="s">
        <v>152</v>
      </c>
      <c r="AU328" s="253" t="s">
        <v>86</v>
      </c>
      <c r="AV328" s="12" t="s">
        <v>86</v>
      </c>
      <c r="AW328" s="12" t="s">
        <v>6</v>
      </c>
      <c r="AX328" s="12" t="s">
        <v>24</v>
      </c>
      <c r="AY328" s="253" t="s">
        <v>142</v>
      </c>
    </row>
    <row r="329" s="1" customFormat="1" ht="22.8" customHeight="1">
      <c r="B329" s="45"/>
      <c r="C329" s="265" t="s">
        <v>449</v>
      </c>
      <c r="D329" s="265" t="s">
        <v>246</v>
      </c>
      <c r="E329" s="266" t="s">
        <v>450</v>
      </c>
      <c r="F329" s="267" t="s">
        <v>451</v>
      </c>
      <c r="G329" s="268" t="s">
        <v>148</v>
      </c>
      <c r="H329" s="269">
        <v>132.405</v>
      </c>
      <c r="I329" s="270"/>
      <c r="J329" s="271">
        <f>ROUND(I329*H329,2)</f>
        <v>0</v>
      </c>
      <c r="K329" s="267" t="s">
        <v>441</v>
      </c>
      <c r="L329" s="272"/>
      <c r="M329" s="273" t="s">
        <v>22</v>
      </c>
      <c r="N329" s="274" t="s">
        <v>48</v>
      </c>
      <c r="O329" s="46"/>
      <c r="P329" s="229">
        <f>O329*H329</f>
        <v>0</v>
      </c>
      <c r="Q329" s="229">
        <v>0.0030000000000000001</v>
      </c>
      <c r="R329" s="229">
        <f>Q329*H329</f>
        <v>0.39721499999999998</v>
      </c>
      <c r="S329" s="229">
        <v>0</v>
      </c>
      <c r="T329" s="230">
        <f>S329*H329</f>
        <v>0</v>
      </c>
      <c r="AR329" s="23" t="s">
        <v>368</v>
      </c>
      <c r="AT329" s="23" t="s">
        <v>246</v>
      </c>
      <c r="AU329" s="23" t="s">
        <v>86</v>
      </c>
      <c r="AY329" s="23" t="s">
        <v>142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24</v>
      </c>
      <c r="BK329" s="231">
        <f>ROUND(I329*H329,2)</f>
        <v>0</v>
      </c>
      <c r="BL329" s="23" t="s">
        <v>271</v>
      </c>
      <c r="BM329" s="23" t="s">
        <v>452</v>
      </c>
    </row>
    <row r="330" s="11" customFormat="1">
      <c r="B330" s="232"/>
      <c r="C330" s="233"/>
      <c r="D330" s="234" t="s">
        <v>152</v>
      </c>
      <c r="E330" s="235" t="s">
        <v>22</v>
      </c>
      <c r="F330" s="236" t="s">
        <v>430</v>
      </c>
      <c r="G330" s="233"/>
      <c r="H330" s="235" t="s">
        <v>22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152</v>
      </c>
      <c r="AU330" s="242" t="s">
        <v>86</v>
      </c>
      <c r="AV330" s="11" t="s">
        <v>24</v>
      </c>
      <c r="AW330" s="11" t="s">
        <v>41</v>
      </c>
      <c r="AX330" s="11" t="s">
        <v>77</v>
      </c>
      <c r="AY330" s="242" t="s">
        <v>142</v>
      </c>
    </row>
    <row r="331" s="12" customFormat="1">
      <c r="B331" s="243"/>
      <c r="C331" s="244"/>
      <c r="D331" s="234" t="s">
        <v>152</v>
      </c>
      <c r="E331" s="245" t="s">
        <v>22</v>
      </c>
      <c r="F331" s="246" t="s">
        <v>447</v>
      </c>
      <c r="G331" s="244"/>
      <c r="H331" s="247">
        <v>126.09999999999999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AT331" s="253" t="s">
        <v>152</v>
      </c>
      <c r="AU331" s="253" t="s">
        <v>86</v>
      </c>
      <c r="AV331" s="12" t="s">
        <v>86</v>
      </c>
      <c r="AW331" s="12" t="s">
        <v>41</v>
      </c>
      <c r="AX331" s="12" t="s">
        <v>24</v>
      </c>
      <c r="AY331" s="253" t="s">
        <v>142</v>
      </c>
    </row>
    <row r="332" s="12" customFormat="1">
      <c r="B332" s="243"/>
      <c r="C332" s="244"/>
      <c r="D332" s="234" t="s">
        <v>152</v>
      </c>
      <c r="E332" s="244"/>
      <c r="F332" s="246" t="s">
        <v>448</v>
      </c>
      <c r="G332" s="244"/>
      <c r="H332" s="247">
        <v>132.405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152</v>
      </c>
      <c r="AU332" s="253" t="s">
        <v>86</v>
      </c>
      <c r="AV332" s="12" t="s">
        <v>86</v>
      </c>
      <c r="AW332" s="12" t="s">
        <v>6</v>
      </c>
      <c r="AX332" s="12" t="s">
        <v>24</v>
      </c>
      <c r="AY332" s="253" t="s">
        <v>142</v>
      </c>
    </row>
    <row r="333" s="1" customFormat="1" ht="22.8" customHeight="1">
      <c r="B333" s="45"/>
      <c r="C333" s="220" t="s">
        <v>453</v>
      </c>
      <c r="D333" s="220" t="s">
        <v>145</v>
      </c>
      <c r="E333" s="221" t="s">
        <v>454</v>
      </c>
      <c r="F333" s="222" t="s">
        <v>455</v>
      </c>
      <c r="G333" s="223" t="s">
        <v>148</v>
      </c>
      <c r="H333" s="224">
        <v>197.90000000000001</v>
      </c>
      <c r="I333" s="225"/>
      <c r="J333" s="226">
        <f>ROUND(I333*H333,2)</f>
        <v>0</v>
      </c>
      <c r="K333" s="222" t="s">
        <v>149</v>
      </c>
      <c r="L333" s="71"/>
      <c r="M333" s="227" t="s">
        <v>22</v>
      </c>
      <c r="N333" s="228" t="s">
        <v>48</v>
      </c>
      <c r="O333" s="46"/>
      <c r="P333" s="229">
        <f>O333*H333</f>
        <v>0</v>
      </c>
      <c r="Q333" s="229">
        <v>0.0030000000000000001</v>
      </c>
      <c r="R333" s="229">
        <f>Q333*H333</f>
        <v>0.59370000000000001</v>
      </c>
      <c r="S333" s="229">
        <v>0</v>
      </c>
      <c r="T333" s="230">
        <f>S333*H333</f>
        <v>0</v>
      </c>
      <c r="AR333" s="23" t="s">
        <v>271</v>
      </c>
      <c r="AT333" s="23" t="s">
        <v>145</v>
      </c>
      <c r="AU333" s="23" t="s">
        <v>86</v>
      </c>
      <c r="AY333" s="23" t="s">
        <v>142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23" t="s">
        <v>24</v>
      </c>
      <c r="BK333" s="231">
        <f>ROUND(I333*H333,2)</f>
        <v>0</v>
      </c>
      <c r="BL333" s="23" t="s">
        <v>271</v>
      </c>
      <c r="BM333" s="23" t="s">
        <v>456</v>
      </c>
    </row>
    <row r="334" s="11" customFormat="1">
      <c r="B334" s="232"/>
      <c r="C334" s="233"/>
      <c r="D334" s="234" t="s">
        <v>152</v>
      </c>
      <c r="E334" s="235" t="s">
        <v>22</v>
      </c>
      <c r="F334" s="236" t="s">
        <v>457</v>
      </c>
      <c r="G334" s="233"/>
      <c r="H334" s="235" t="s">
        <v>22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152</v>
      </c>
      <c r="AU334" s="242" t="s">
        <v>86</v>
      </c>
      <c r="AV334" s="11" t="s">
        <v>24</v>
      </c>
      <c r="AW334" s="11" t="s">
        <v>41</v>
      </c>
      <c r="AX334" s="11" t="s">
        <v>77</v>
      </c>
      <c r="AY334" s="242" t="s">
        <v>142</v>
      </c>
    </row>
    <row r="335" s="12" customFormat="1">
      <c r="B335" s="243"/>
      <c r="C335" s="244"/>
      <c r="D335" s="234" t="s">
        <v>152</v>
      </c>
      <c r="E335" s="245" t="s">
        <v>22</v>
      </c>
      <c r="F335" s="246" t="s">
        <v>176</v>
      </c>
      <c r="G335" s="244"/>
      <c r="H335" s="247">
        <v>197.90000000000001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AT335" s="253" t="s">
        <v>152</v>
      </c>
      <c r="AU335" s="253" t="s">
        <v>86</v>
      </c>
      <c r="AV335" s="12" t="s">
        <v>86</v>
      </c>
      <c r="AW335" s="12" t="s">
        <v>41</v>
      </c>
      <c r="AX335" s="12" t="s">
        <v>24</v>
      </c>
      <c r="AY335" s="253" t="s">
        <v>142</v>
      </c>
    </row>
    <row r="336" s="1" customFormat="1" ht="22.8" customHeight="1">
      <c r="B336" s="45"/>
      <c r="C336" s="265" t="s">
        <v>458</v>
      </c>
      <c r="D336" s="265" t="s">
        <v>246</v>
      </c>
      <c r="E336" s="266" t="s">
        <v>459</v>
      </c>
      <c r="F336" s="267" t="s">
        <v>460</v>
      </c>
      <c r="G336" s="268" t="s">
        <v>148</v>
      </c>
      <c r="H336" s="269">
        <v>207.79499999999999</v>
      </c>
      <c r="I336" s="270"/>
      <c r="J336" s="271">
        <f>ROUND(I336*H336,2)</f>
        <v>0</v>
      </c>
      <c r="K336" s="267" t="s">
        <v>441</v>
      </c>
      <c r="L336" s="272"/>
      <c r="M336" s="273" t="s">
        <v>22</v>
      </c>
      <c r="N336" s="274" t="s">
        <v>48</v>
      </c>
      <c r="O336" s="46"/>
      <c r="P336" s="229">
        <f>O336*H336</f>
        <v>0</v>
      </c>
      <c r="Q336" s="229">
        <v>0.0015</v>
      </c>
      <c r="R336" s="229">
        <f>Q336*H336</f>
        <v>0.31169249999999998</v>
      </c>
      <c r="S336" s="229">
        <v>0</v>
      </c>
      <c r="T336" s="230">
        <f>S336*H336</f>
        <v>0</v>
      </c>
      <c r="AR336" s="23" t="s">
        <v>368</v>
      </c>
      <c r="AT336" s="23" t="s">
        <v>246</v>
      </c>
      <c r="AU336" s="23" t="s">
        <v>86</v>
      </c>
      <c r="AY336" s="23" t="s">
        <v>142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23" t="s">
        <v>24</v>
      </c>
      <c r="BK336" s="231">
        <f>ROUND(I336*H336,2)</f>
        <v>0</v>
      </c>
      <c r="BL336" s="23" t="s">
        <v>271</v>
      </c>
      <c r="BM336" s="23" t="s">
        <v>461</v>
      </c>
    </row>
    <row r="337" s="11" customFormat="1">
      <c r="B337" s="232"/>
      <c r="C337" s="233"/>
      <c r="D337" s="234" t="s">
        <v>152</v>
      </c>
      <c r="E337" s="235" t="s">
        <v>22</v>
      </c>
      <c r="F337" s="236" t="s">
        <v>457</v>
      </c>
      <c r="G337" s="233"/>
      <c r="H337" s="235" t="s">
        <v>22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AT337" s="242" t="s">
        <v>152</v>
      </c>
      <c r="AU337" s="242" t="s">
        <v>86</v>
      </c>
      <c r="AV337" s="11" t="s">
        <v>24</v>
      </c>
      <c r="AW337" s="11" t="s">
        <v>41</v>
      </c>
      <c r="AX337" s="11" t="s">
        <v>77</v>
      </c>
      <c r="AY337" s="242" t="s">
        <v>142</v>
      </c>
    </row>
    <row r="338" s="12" customFormat="1">
      <c r="B338" s="243"/>
      <c r="C338" s="244"/>
      <c r="D338" s="234" t="s">
        <v>152</v>
      </c>
      <c r="E338" s="245" t="s">
        <v>22</v>
      </c>
      <c r="F338" s="246" t="s">
        <v>176</v>
      </c>
      <c r="G338" s="244"/>
      <c r="H338" s="247">
        <v>197.90000000000001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AT338" s="253" t="s">
        <v>152</v>
      </c>
      <c r="AU338" s="253" t="s">
        <v>86</v>
      </c>
      <c r="AV338" s="12" t="s">
        <v>86</v>
      </c>
      <c r="AW338" s="12" t="s">
        <v>41</v>
      </c>
      <c r="AX338" s="12" t="s">
        <v>24</v>
      </c>
      <c r="AY338" s="253" t="s">
        <v>142</v>
      </c>
    </row>
    <row r="339" s="12" customFormat="1">
      <c r="B339" s="243"/>
      <c r="C339" s="244"/>
      <c r="D339" s="234" t="s">
        <v>152</v>
      </c>
      <c r="E339" s="244"/>
      <c r="F339" s="246" t="s">
        <v>462</v>
      </c>
      <c r="G339" s="244"/>
      <c r="H339" s="247">
        <v>207.79499999999999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AT339" s="253" t="s">
        <v>152</v>
      </c>
      <c r="AU339" s="253" t="s">
        <v>86</v>
      </c>
      <c r="AV339" s="12" t="s">
        <v>86</v>
      </c>
      <c r="AW339" s="12" t="s">
        <v>6</v>
      </c>
      <c r="AX339" s="12" t="s">
        <v>24</v>
      </c>
      <c r="AY339" s="253" t="s">
        <v>142</v>
      </c>
    </row>
    <row r="340" s="1" customFormat="1" ht="22.8" customHeight="1">
      <c r="B340" s="45"/>
      <c r="C340" s="220" t="s">
        <v>463</v>
      </c>
      <c r="D340" s="220" t="s">
        <v>145</v>
      </c>
      <c r="E340" s="221" t="s">
        <v>464</v>
      </c>
      <c r="F340" s="222" t="s">
        <v>465</v>
      </c>
      <c r="G340" s="223" t="s">
        <v>148</v>
      </c>
      <c r="H340" s="224">
        <v>308.30000000000001</v>
      </c>
      <c r="I340" s="225"/>
      <c r="J340" s="226">
        <f>ROUND(I340*H340,2)</f>
        <v>0</v>
      </c>
      <c r="K340" s="222" t="s">
        <v>149</v>
      </c>
      <c r="L340" s="71"/>
      <c r="M340" s="227" t="s">
        <v>22</v>
      </c>
      <c r="N340" s="228" t="s">
        <v>48</v>
      </c>
      <c r="O340" s="46"/>
      <c r="P340" s="229">
        <f>O340*H340</f>
        <v>0</v>
      </c>
      <c r="Q340" s="229">
        <v>0</v>
      </c>
      <c r="R340" s="229">
        <f>Q340*H340</f>
        <v>0</v>
      </c>
      <c r="S340" s="229">
        <v>0.00042000000000000002</v>
      </c>
      <c r="T340" s="230">
        <f>S340*H340</f>
        <v>0.12948600000000002</v>
      </c>
      <c r="AR340" s="23" t="s">
        <v>271</v>
      </c>
      <c r="AT340" s="23" t="s">
        <v>145</v>
      </c>
      <c r="AU340" s="23" t="s">
        <v>86</v>
      </c>
      <c r="AY340" s="23" t="s">
        <v>142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23" t="s">
        <v>24</v>
      </c>
      <c r="BK340" s="231">
        <f>ROUND(I340*H340,2)</f>
        <v>0</v>
      </c>
      <c r="BL340" s="23" t="s">
        <v>271</v>
      </c>
      <c r="BM340" s="23" t="s">
        <v>466</v>
      </c>
    </row>
    <row r="341" s="11" customFormat="1">
      <c r="B341" s="232"/>
      <c r="C341" s="233"/>
      <c r="D341" s="234" t="s">
        <v>152</v>
      </c>
      <c r="E341" s="235" t="s">
        <v>22</v>
      </c>
      <c r="F341" s="236" t="s">
        <v>294</v>
      </c>
      <c r="G341" s="233"/>
      <c r="H341" s="235" t="s">
        <v>22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AT341" s="242" t="s">
        <v>152</v>
      </c>
      <c r="AU341" s="242" t="s">
        <v>86</v>
      </c>
      <c r="AV341" s="11" t="s">
        <v>24</v>
      </c>
      <c r="AW341" s="11" t="s">
        <v>41</v>
      </c>
      <c r="AX341" s="11" t="s">
        <v>77</v>
      </c>
      <c r="AY341" s="242" t="s">
        <v>142</v>
      </c>
    </row>
    <row r="342" s="12" customFormat="1">
      <c r="B342" s="243"/>
      <c r="C342" s="244"/>
      <c r="D342" s="234" t="s">
        <v>152</v>
      </c>
      <c r="E342" s="245" t="s">
        <v>22</v>
      </c>
      <c r="F342" s="246" t="s">
        <v>295</v>
      </c>
      <c r="G342" s="244"/>
      <c r="H342" s="247">
        <v>308.30000000000001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152</v>
      </c>
      <c r="AU342" s="253" t="s">
        <v>86</v>
      </c>
      <c r="AV342" s="12" t="s">
        <v>86</v>
      </c>
      <c r="AW342" s="12" t="s">
        <v>41</v>
      </c>
      <c r="AX342" s="12" t="s">
        <v>24</v>
      </c>
      <c r="AY342" s="253" t="s">
        <v>142</v>
      </c>
    </row>
    <row r="343" s="1" customFormat="1" ht="22.8" customHeight="1">
      <c r="B343" s="45"/>
      <c r="C343" s="220" t="s">
        <v>467</v>
      </c>
      <c r="D343" s="220" t="s">
        <v>145</v>
      </c>
      <c r="E343" s="221" t="s">
        <v>468</v>
      </c>
      <c r="F343" s="222" t="s">
        <v>469</v>
      </c>
      <c r="G343" s="223" t="s">
        <v>148</v>
      </c>
      <c r="H343" s="224">
        <v>308.30000000000001</v>
      </c>
      <c r="I343" s="225"/>
      <c r="J343" s="226">
        <f>ROUND(I343*H343,2)</f>
        <v>0</v>
      </c>
      <c r="K343" s="222" t="s">
        <v>149</v>
      </c>
      <c r="L343" s="71"/>
      <c r="M343" s="227" t="s">
        <v>22</v>
      </c>
      <c r="N343" s="228" t="s">
        <v>48</v>
      </c>
      <c r="O343" s="46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AR343" s="23" t="s">
        <v>271</v>
      </c>
      <c r="AT343" s="23" t="s">
        <v>145</v>
      </c>
      <c r="AU343" s="23" t="s">
        <v>86</v>
      </c>
      <c r="AY343" s="23" t="s">
        <v>142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23" t="s">
        <v>24</v>
      </c>
      <c r="BK343" s="231">
        <f>ROUND(I343*H343,2)</f>
        <v>0</v>
      </c>
      <c r="BL343" s="23" t="s">
        <v>271</v>
      </c>
      <c r="BM343" s="23" t="s">
        <v>470</v>
      </c>
    </row>
    <row r="344" s="11" customFormat="1">
      <c r="B344" s="232"/>
      <c r="C344" s="233"/>
      <c r="D344" s="234" t="s">
        <v>152</v>
      </c>
      <c r="E344" s="235" t="s">
        <v>22</v>
      </c>
      <c r="F344" s="236" t="s">
        <v>294</v>
      </c>
      <c r="G344" s="233"/>
      <c r="H344" s="235" t="s">
        <v>22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AT344" s="242" t="s">
        <v>152</v>
      </c>
      <c r="AU344" s="242" t="s">
        <v>86</v>
      </c>
      <c r="AV344" s="11" t="s">
        <v>24</v>
      </c>
      <c r="AW344" s="11" t="s">
        <v>41</v>
      </c>
      <c r="AX344" s="11" t="s">
        <v>77</v>
      </c>
      <c r="AY344" s="242" t="s">
        <v>142</v>
      </c>
    </row>
    <row r="345" s="12" customFormat="1">
      <c r="B345" s="243"/>
      <c r="C345" s="244"/>
      <c r="D345" s="234" t="s">
        <v>152</v>
      </c>
      <c r="E345" s="245" t="s">
        <v>22</v>
      </c>
      <c r="F345" s="246" t="s">
        <v>295</v>
      </c>
      <c r="G345" s="244"/>
      <c r="H345" s="247">
        <v>308.30000000000001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AT345" s="253" t="s">
        <v>152</v>
      </c>
      <c r="AU345" s="253" t="s">
        <v>86</v>
      </c>
      <c r="AV345" s="12" t="s">
        <v>86</v>
      </c>
      <c r="AW345" s="12" t="s">
        <v>41</v>
      </c>
      <c r="AX345" s="12" t="s">
        <v>24</v>
      </c>
      <c r="AY345" s="253" t="s">
        <v>142</v>
      </c>
    </row>
    <row r="346" s="1" customFormat="1" ht="22.8" customHeight="1">
      <c r="B346" s="45"/>
      <c r="C346" s="265" t="s">
        <v>471</v>
      </c>
      <c r="D346" s="265" t="s">
        <v>246</v>
      </c>
      <c r="E346" s="266" t="s">
        <v>472</v>
      </c>
      <c r="F346" s="267" t="s">
        <v>473</v>
      </c>
      <c r="G346" s="268" t="s">
        <v>148</v>
      </c>
      <c r="H346" s="269">
        <v>628.93200000000002</v>
      </c>
      <c r="I346" s="270"/>
      <c r="J346" s="271">
        <f>ROUND(I346*H346,2)</f>
        <v>0</v>
      </c>
      <c r="K346" s="267" t="s">
        <v>149</v>
      </c>
      <c r="L346" s="272"/>
      <c r="M346" s="273" t="s">
        <v>22</v>
      </c>
      <c r="N346" s="274" t="s">
        <v>48</v>
      </c>
      <c r="O346" s="46"/>
      <c r="P346" s="229">
        <f>O346*H346</f>
        <v>0</v>
      </c>
      <c r="Q346" s="229">
        <v>0.0074999999999999997</v>
      </c>
      <c r="R346" s="229">
        <f>Q346*H346</f>
        <v>4.71699</v>
      </c>
      <c r="S346" s="229">
        <v>0</v>
      </c>
      <c r="T346" s="230">
        <f>S346*H346</f>
        <v>0</v>
      </c>
      <c r="AR346" s="23" t="s">
        <v>368</v>
      </c>
      <c r="AT346" s="23" t="s">
        <v>246</v>
      </c>
      <c r="AU346" s="23" t="s">
        <v>86</v>
      </c>
      <c r="AY346" s="23" t="s">
        <v>142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23" t="s">
        <v>24</v>
      </c>
      <c r="BK346" s="231">
        <f>ROUND(I346*H346,2)</f>
        <v>0</v>
      </c>
      <c r="BL346" s="23" t="s">
        <v>271</v>
      </c>
      <c r="BM346" s="23" t="s">
        <v>474</v>
      </c>
    </row>
    <row r="347" s="12" customFormat="1">
      <c r="B347" s="243"/>
      <c r="C347" s="244"/>
      <c r="D347" s="234" t="s">
        <v>152</v>
      </c>
      <c r="E347" s="244"/>
      <c r="F347" s="246" t="s">
        <v>475</v>
      </c>
      <c r="G347" s="244"/>
      <c r="H347" s="247">
        <v>628.93200000000002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AT347" s="253" t="s">
        <v>152</v>
      </c>
      <c r="AU347" s="253" t="s">
        <v>86</v>
      </c>
      <c r="AV347" s="12" t="s">
        <v>86</v>
      </c>
      <c r="AW347" s="12" t="s">
        <v>6</v>
      </c>
      <c r="AX347" s="12" t="s">
        <v>24</v>
      </c>
      <c r="AY347" s="253" t="s">
        <v>142</v>
      </c>
    </row>
    <row r="348" s="1" customFormat="1" ht="14.4" customHeight="1">
      <c r="B348" s="45"/>
      <c r="C348" s="220" t="s">
        <v>476</v>
      </c>
      <c r="D348" s="220" t="s">
        <v>145</v>
      </c>
      <c r="E348" s="221" t="s">
        <v>477</v>
      </c>
      <c r="F348" s="222" t="s">
        <v>478</v>
      </c>
      <c r="G348" s="223" t="s">
        <v>166</v>
      </c>
      <c r="H348" s="224">
        <v>114.7</v>
      </c>
      <c r="I348" s="225"/>
      <c r="J348" s="226">
        <f>ROUND(I348*H348,2)</f>
        <v>0</v>
      </c>
      <c r="K348" s="222" t="s">
        <v>149</v>
      </c>
      <c r="L348" s="71"/>
      <c r="M348" s="227" t="s">
        <v>22</v>
      </c>
      <c r="N348" s="228" t="s">
        <v>48</v>
      </c>
      <c r="O348" s="4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AR348" s="23" t="s">
        <v>271</v>
      </c>
      <c r="AT348" s="23" t="s">
        <v>145</v>
      </c>
      <c r="AU348" s="23" t="s">
        <v>86</v>
      </c>
      <c r="AY348" s="23" t="s">
        <v>142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24</v>
      </c>
      <c r="BK348" s="231">
        <f>ROUND(I348*H348,2)</f>
        <v>0</v>
      </c>
      <c r="BL348" s="23" t="s">
        <v>271</v>
      </c>
      <c r="BM348" s="23" t="s">
        <v>479</v>
      </c>
    </row>
    <row r="349" s="11" customFormat="1">
      <c r="B349" s="232"/>
      <c r="C349" s="233"/>
      <c r="D349" s="234" t="s">
        <v>152</v>
      </c>
      <c r="E349" s="235" t="s">
        <v>22</v>
      </c>
      <c r="F349" s="236" t="s">
        <v>311</v>
      </c>
      <c r="G349" s="233"/>
      <c r="H349" s="235" t="s">
        <v>22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152</v>
      </c>
      <c r="AU349" s="242" t="s">
        <v>86</v>
      </c>
      <c r="AV349" s="11" t="s">
        <v>24</v>
      </c>
      <c r="AW349" s="11" t="s">
        <v>41</v>
      </c>
      <c r="AX349" s="11" t="s">
        <v>77</v>
      </c>
      <c r="AY349" s="242" t="s">
        <v>142</v>
      </c>
    </row>
    <row r="350" s="12" customFormat="1">
      <c r="B350" s="243"/>
      <c r="C350" s="244"/>
      <c r="D350" s="234" t="s">
        <v>152</v>
      </c>
      <c r="E350" s="245" t="s">
        <v>22</v>
      </c>
      <c r="F350" s="246" t="s">
        <v>480</v>
      </c>
      <c r="G350" s="244"/>
      <c r="H350" s="247">
        <v>62.200000000000003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AT350" s="253" t="s">
        <v>152</v>
      </c>
      <c r="AU350" s="253" t="s">
        <v>86</v>
      </c>
      <c r="AV350" s="12" t="s">
        <v>86</v>
      </c>
      <c r="AW350" s="12" t="s">
        <v>41</v>
      </c>
      <c r="AX350" s="12" t="s">
        <v>77</v>
      </c>
      <c r="AY350" s="253" t="s">
        <v>142</v>
      </c>
    </row>
    <row r="351" s="11" customFormat="1">
      <c r="B351" s="232"/>
      <c r="C351" s="233"/>
      <c r="D351" s="234" t="s">
        <v>152</v>
      </c>
      <c r="E351" s="235" t="s">
        <v>22</v>
      </c>
      <c r="F351" s="236" t="s">
        <v>313</v>
      </c>
      <c r="G351" s="233"/>
      <c r="H351" s="235" t="s">
        <v>22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AT351" s="242" t="s">
        <v>152</v>
      </c>
      <c r="AU351" s="242" t="s">
        <v>86</v>
      </c>
      <c r="AV351" s="11" t="s">
        <v>24</v>
      </c>
      <c r="AW351" s="11" t="s">
        <v>41</v>
      </c>
      <c r="AX351" s="11" t="s">
        <v>77</v>
      </c>
      <c r="AY351" s="242" t="s">
        <v>142</v>
      </c>
    </row>
    <row r="352" s="12" customFormat="1">
      <c r="B352" s="243"/>
      <c r="C352" s="244"/>
      <c r="D352" s="234" t="s">
        <v>152</v>
      </c>
      <c r="E352" s="245" t="s">
        <v>22</v>
      </c>
      <c r="F352" s="246" t="s">
        <v>481</v>
      </c>
      <c r="G352" s="244"/>
      <c r="H352" s="247">
        <v>52.5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152</v>
      </c>
      <c r="AU352" s="253" t="s">
        <v>86</v>
      </c>
      <c r="AV352" s="12" t="s">
        <v>86</v>
      </c>
      <c r="AW352" s="12" t="s">
        <v>41</v>
      </c>
      <c r="AX352" s="12" t="s">
        <v>77</v>
      </c>
      <c r="AY352" s="253" t="s">
        <v>142</v>
      </c>
    </row>
    <row r="353" s="13" customFormat="1">
      <c r="B353" s="254"/>
      <c r="C353" s="255"/>
      <c r="D353" s="234" t="s">
        <v>152</v>
      </c>
      <c r="E353" s="256" t="s">
        <v>22</v>
      </c>
      <c r="F353" s="257" t="s">
        <v>158</v>
      </c>
      <c r="G353" s="255"/>
      <c r="H353" s="258">
        <v>114.7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AT353" s="264" t="s">
        <v>152</v>
      </c>
      <c r="AU353" s="264" t="s">
        <v>86</v>
      </c>
      <c r="AV353" s="13" t="s">
        <v>150</v>
      </c>
      <c r="AW353" s="13" t="s">
        <v>41</v>
      </c>
      <c r="AX353" s="13" t="s">
        <v>24</v>
      </c>
      <c r="AY353" s="264" t="s">
        <v>142</v>
      </c>
    </row>
    <row r="354" s="1" customFormat="1" ht="14.4" customHeight="1">
      <c r="B354" s="45"/>
      <c r="C354" s="265" t="s">
        <v>482</v>
      </c>
      <c r="D354" s="265" t="s">
        <v>246</v>
      </c>
      <c r="E354" s="266" t="s">
        <v>483</v>
      </c>
      <c r="F354" s="267" t="s">
        <v>484</v>
      </c>
      <c r="G354" s="268" t="s">
        <v>166</v>
      </c>
      <c r="H354" s="269">
        <v>116.994</v>
      </c>
      <c r="I354" s="270"/>
      <c r="J354" s="271">
        <f>ROUND(I354*H354,2)</f>
        <v>0</v>
      </c>
      <c r="K354" s="267" t="s">
        <v>149</v>
      </c>
      <c r="L354" s="272"/>
      <c r="M354" s="273" t="s">
        <v>22</v>
      </c>
      <c r="N354" s="274" t="s">
        <v>48</v>
      </c>
      <c r="O354" s="46"/>
      <c r="P354" s="229">
        <f>O354*H354</f>
        <v>0</v>
      </c>
      <c r="Q354" s="229">
        <v>2.0000000000000002E-05</v>
      </c>
      <c r="R354" s="229">
        <f>Q354*H354</f>
        <v>0.0023398800000000003</v>
      </c>
      <c r="S354" s="229">
        <v>0</v>
      </c>
      <c r="T354" s="230">
        <f>S354*H354</f>
        <v>0</v>
      </c>
      <c r="AR354" s="23" t="s">
        <v>368</v>
      </c>
      <c r="AT354" s="23" t="s">
        <v>246</v>
      </c>
      <c r="AU354" s="23" t="s">
        <v>86</v>
      </c>
      <c r="AY354" s="23" t="s">
        <v>142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23" t="s">
        <v>24</v>
      </c>
      <c r="BK354" s="231">
        <f>ROUND(I354*H354,2)</f>
        <v>0</v>
      </c>
      <c r="BL354" s="23" t="s">
        <v>271</v>
      </c>
      <c r="BM354" s="23" t="s">
        <v>485</v>
      </c>
    </row>
    <row r="355" s="12" customFormat="1">
      <c r="B355" s="243"/>
      <c r="C355" s="244"/>
      <c r="D355" s="234" t="s">
        <v>152</v>
      </c>
      <c r="E355" s="244"/>
      <c r="F355" s="246" t="s">
        <v>486</v>
      </c>
      <c r="G355" s="244"/>
      <c r="H355" s="247">
        <v>116.994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AT355" s="253" t="s">
        <v>152</v>
      </c>
      <c r="AU355" s="253" t="s">
        <v>86</v>
      </c>
      <c r="AV355" s="12" t="s">
        <v>86</v>
      </c>
      <c r="AW355" s="12" t="s">
        <v>6</v>
      </c>
      <c r="AX355" s="12" t="s">
        <v>24</v>
      </c>
      <c r="AY355" s="253" t="s">
        <v>142</v>
      </c>
    </row>
    <row r="356" s="1" customFormat="1" ht="14.4" customHeight="1">
      <c r="B356" s="45"/>
      <c r="C356" s="220" t="s">
        <v>487</v>
      </c>
      <c r="D356" s="220" t="s">
        <v>145</v>
      </c>
      <c r="E356" s="221" t="s">
        <v>488</v>
      </c>
      <c r="F356" s="222" t="s">
        <v>489</v>
      </c>
      <c r="G356" s="223" t="s">
        <v>148</v>
      </c>
      <c r="H356" s="224">
        <v>683.70000000000005</v>
      </c>
      <c r="I356" s="225"/>
      <c r="J356" s="226">
        <f>ROUND(I356*H356,2)</f>
        <v>0</v>
      </c>
      <c r="K356" s="222" t="s">
        <v>149</v>
      </c>
      <c r="L356" s="71"/>
      <c r="M356" s="227" t="s">
        <v>22</v>
      </c>
      <c r="N356" s="228" t="s">
        <v>48</v>
      </c>
      <c r="O356" s="46"/>
      <c r="P356" s="229">
        <f>O356*H356</f>
        <v>0</v>
      </c>
      <c r="Q356" s="229">
        <v>4.0000000000000003E-05</v>
      </c>
      <c r="R356" s="229">
        <f>Q356*H356</f>
        <v>0.027348000000000004</v>
      </c>
      <c r="S356" s="229">
        <v>0</v>
      </c>
      <c r="T356" s="230">
        <f>S356*H356</f>
        <v>0</v>
      </c>
      <c r="AR356" s="23" t="s">
        <v>271</v>
      </c>
      <c r="AT356" s="23" t="s">
        <v>145</v>
      </c>
      <c r="AU356" s="23" t="s">
        <v>86</v>
      </c>
      <c r="AY356" s="23" t="s">
        <v>142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24</v>
      </c>
      <c r="BK356" s="231">
        <f>ROUND(I356*H356,2)</f>
        <v>0</v>
      </c>
      <c r="BL356" s="23" t="s">
        <v>271</v>
      </c>
      <c r="BM356" s="23" t="s">
        <v>490</v>
      </c>
    </row>
    <row r="357" s="11" customFormat="1">
      <c r="B357" s="232"/>
      <c r="C357" s="233"/>
      <c r="D357" s="234" t="s">
        <v>152</v>
      </c>
      <c r="E357" s="235" t="s">
        <v>22</v>
      </c>
      <c r="F357" s="236" t="s">
        <v>428</v>
      </c>
      <c r="G357" s="233"/>
      <c r="H357" s="235" t="s">
        <v>22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AT357" s="242" t="s">
        <v>152</v>
      </c>
      <c r="AU357" s="242" t="s">
        <v>86</v>
      </c>
      <c r="AV357" s="11" t="s">
        <v>24</v>
      </c>
      <c r="AW357" s="11" t="s">
        <v>41</v>
      </c>
      <c r="AX357" s="11" t="s">
        <v>77</v>
      </c>
      <c r="AY357" s="242" t="s">
        <v>142</v>
      </c>
    </row>
    <row r="358" s="12" customFormat="1">
      <c r="B358" s="243"/>
      <c r="C358" s="244"/>
      <c r="D358" s="234" t="s">
        <v>152</v>
      </c>
      <c r="E358" s="245" t="s">
        <v>22</v>
      </c>
      <c r="F358" s="246" t="s">
        <v>436</v>
      </c>
      <c r="G358" s="244"/>
      <c r="H358" s="247">
        <v>431.5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AT358" s="253" t="s">
        <v>152</v>
      </c>
      <c r="AU358" s="253" t="s">
        <v>86</v>
      </c>
      <c r="AV358" s="12" t="s">
        <v>86</v>
      </c>
      <c r="AW358" s="12" t="s">
        <v>41</v>
      </c>
      <c r="AX358" s="12" t="s">
        <v>77</v>
      </c>
      <c r="AY358" s="253" t="s">
        <v>142</v>
      </c>
    </row>
    <row r="359" s="11" customFormat="1">
      <c r="B359" s="232"/>
      <c r="C359" s="233"/>
      <c r="D359" s="234" t="s">
        <v>152</v>
      </c>
      <c r="E359" s="235" t="s">
        <v>22</v>
      </c>
      <c r="F359" s="236" t="s">
        <v>430</v>
      </c>
      <c r="G359" s="233"/>
      <c r="H359" s="235" t="s">
        <v>22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AT359" s="242" t="s">
        <v>152</v>
      </c>
      <c r="AU359" s="242" t="s">
        <v>86</v>
      </c>
      <c r="AV359" s="11" t="s">
        <v>24</v>
      </c>
      <c r="AW359" s="11" t="s">
        <v>41</v>
      </c>
      <c r="AX359" s="11" t="s">
        <v>77</v>
      </c>
      <c r="AY359" s="242" t="s">
        <v>142</v>
      </c>
    </row>
    <row r="360" s="12" customFormat="1">
      <c r="B360" s="243"/>
      <c r="C360" s="244"/>
      <c r="D360" s="234" t="s">
        <v>152</v>
      </c>
      <c r="E360" s="245" t="s">
        <v>22</v>
      </c>
      <c r="F360" s="246" t="s">
        <v>431</v>
      </c>
      <c r="G360" s="244"/>
      <c r="H360" s="247">
        <v>252.19999999999999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AT360" s="253" t="s">
        <v>152</v>
      </c>
      <c r="AU360" s="253" t="s">
        <v>86</v>
      </c>
      <c r="AV360" s="12" t="s">
        <v>86</v>
      </c>
      <c r="AW360" s="12" t="s">
        <v>41</v>
      </c>
      <c r="AX360" s="12" t="s">
        <v>77</v>
      </c>
      <c r="AY360" s="253" t="s">
        <v>142</v>
      </c>
    </row>
    <row r="361" s="13" customFormat="1">
      <c r="B361" s="254"/>
      <c r="C361" s="255"/>
      <c r="D361" s="234" t="s">
        <v>152</v>
      </c>
      <c r="E361" s="256" t="s">
        <v>22</v>
      </c>
      <c r="F361" s="257" t="s">
        <v>158</v>
      </c>
      <c r="G361" s="255"/>
      <c r="H361" s="258">
        <v>683.70000000000005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AT361" s="264" t="s">
        <v>152</v>
      </c>
      <c r="AU361" s="264" t="s">
        <v>86</v>
      </c>
      <c r="AV361" s="13" t="s">
        <v>150</v>
      </c>
      <c r="AW361" s="13" t="s">
        <v>41</v>
      </c>
      <c r="AX361" s="13" t="s">
        <v>24</v>
      </c>
      <c r="AY361" s="264" t="s">
        <v>142</v>
      </c>
    </row>
    <row r="362" s="1" customFormat="1" ht="14.4" customHeight="1">
      <c r="B362" s="45"/>
      <c r="C362" s="265" t="s">
        <v>491</v>
      </c>
      <c r="D362" s="265" t="s">
        <v>246</v>
      </c>
      <c r="E362" s="266" t="s">
        <v>492</v>
      </c>
      <c r="F362" s="267" t="s">
        <v>493</v>
      </c>
      <c r="G362" s="268" t="s">
        <v>148</v>
      </c>
      <c r="H362" s="269">
        <v>752.07000000000005</v>
      </c>
      <c r="I362" s="270"/>
      <c r="J362" s="271">
        <f>ROUND(I362*H362,2)</f>
        <v>0</v>
      </c>
      <c r="K362" s="267" t="s">
        <v>149</v>
      </c>
      <c r="L362" s="272"/>
      <c r="M362" s="273" t="s">
        <v>22</v>
      </c>
      <c r="N362" s="274" t="s">
        <v>48</v>
      </c>
      <c r="O362" s="46"/>
      <c r="P362" s="229">
        <f>O362*H362</f>
        <v>0</v>
      </c>
      <c r="Q362" s="229">
        <v>0.00018000000000000001</v>
      </c>
      <c r="R362" s="229">
        <f>Q362*H362</f>
        <v>0.13537260000000001</v>
      </c>
      <c r="S362" s="229">
        <v>0</v>
      </c>
      <c r="T362" s="230">
        <f>S362*H362</f>
        <v>0</v>
      </c>
      <c r="AR362" s="23" t="s">
        <v>368</v>
      </c>
      <c r="AT362" s="23" t="s">
        <v>246</v>
      </c>
      <c r="AU362" s="23" t="s">
        <v>86</v>
      </c>
      <c r="AY362" s="23" t="s">
        <v>142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23" t="s">
        <v>24</v>
      </c>
      <c r="BK362" s="231">
        <f>ROUND(I362*H362,2)</f>
        <v>0</v>
      </c>
      <c r="BL362" s="23" t="s">
        <v>271</v>
      </c>
      <c r="BM362" s="23" t="s">
        <v>494</v>
      </c>
    </row>
    <row r="363" s="12" customFormat="1">
      <c r="B363" s="243"/>
      <c r="C363" s="244"/>
      <c r="D363" s="234" t="s">
        <v>152</v>
      </c>
      <c r="E363" s="244"/>
      <c r="F363" s="246" t="s">
        <v>495</v>
      </c>
      <c r="G363" s="244"/>
      <c r="H363" s="247">
        <v>752.07000000000005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AT363" s="253" t="s">
        <v>152</v>
      </c>
      <c r="AU363" s="253" t="s">
        <v>86</v>
      </c>
      <c r="AV363" s="12" t="s">
        <v>86</v>
      </c>
      <c r="AW363" s="12" t="s">
        <v>6</v>
      </c>
      <c r="AX363" s="12" t="s">
        <v>24</v>
      </c>
      <c r="AY363" s="253" t="s">
        <v>142</v>
      </c>
    </row>
    <row r="364" s="1" customFormat="1" ht="22.8" customHeight="1">
      <c r="B364" s="45"/>
      <c r="C364" s="220" t="s">
        <v>496</v>
      </c>
      <c r="D364" s="220" t="s">
        <v>145</v>
      </c>
      <c r="E364" s="221" t="s">
        <v>497</v>
      </c>
      <c r="F364" s="222" t="s">
        <v>498</v>
      </c>
      <c r="G364" s="223" t="s">
        <v>384</v>
      </c>
      <c r="H364" s="224">
        <v>10.321999999999999</v>
      </c>
      <c r="I364" s="225"/>
      <c r="J364" s="226">
        <f>ROUND(I364*H364,2)</f>
        <v>0</v>
      </c>
      <c r="K364" s="222" t="s">
        <v>149</v>
      </c>
      <c r="L364" s="71"/>
      <c r="M364" s="227" t="s">
        <v>22</v>
      </c>
      <c r="N364" s="228" t="s">
        <v>48</v>
      </c>
      <c r="O364" s="46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AR364" s="23" t="s">
        <v>271</v>
      </c>
      <c r="AT364" s="23" t="s">
        <v>145</v>
      </c>
      <c r="AU364" s="23" t="s">
        <v>86</v>
      </c>
      <c r="AY364" s="23" t="s">
        <v>142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23" t="s">
        <v>24</v>
      </c>
      <c r="BK364" s="231">
        <f>ROUND(I364*H364,2)</f>
        <v>0</v>
      </c>
      <c r="BL364" s="23" t="s">
        <v>271</v>
      </c>
      <c r="BM364" s="23" t="s">
        <v>499</v>
      </c>
    </row>
    <row r="365" s="10" customFormat="1" ht="29.88" customHeight="1">
      <c r="B365" s="204"/>
      <c r="C365" s="205"/>
      <c r="D365" s="206" t="s">
        <v>76</v>
      </c>
      <c r="E365" s="218" t="s">
        <v>500</v>
      </c>
      <c r="F365" s="218" t="s">
        <v>501</v>
      </c>
      <c r="G365" s="205"/>
      <c r="H365" s="205"/>
      <c r="I365" s="208"/>
      <c r="J365" s="219">
        <f>BK365</f>
        <v>0</v>
      </c>
      <c r="K365" s="205"/>
      <c r="L365" s="210"/>
      <c r="M365" s="211"/>
      <c r="N365" s="212"/>
      <c r="O365" s="212"/>
      <c r="P365" s="213">
        <f>P366</f>
        <v>0</v>
      </c>
      <c r="Q365" s="212"/>
      <c r="R365" s="213">
        <f>R366</f>
        <v>0</v>
      </c>
      <c r="S365" s="212"/>
      <c r="T365" s="214">
        <f>T366</f>
        <v>0</v>
      </c>
      <c r="AR365" s="215" t="s">
        <v>86</v>
      </c>
      <c r="AT365" s="216" t="s">
        <v>76</v>
      </c>
      <c r="AU365" s="216" t="s">
        <v>24</v>
      </c>
      <c r="AY365" s="215" t="s">
        <v>142</v>
      </c>
      <c r="BK365" s="217">
        <f>BK366</f>
        <v>0</v>
      </c>
    </row>
    <row r="366" s="1" customFormat="1" ht="14.4" customHeight="1">
      <c r="B366" s="45"/>
      <c r="C366" s="220" t="s">
        <v>502</v>
      </c>
      <c r="D366" s="220" t="s">
        <v>145</v>
      </c>
      <c r="E366" s="221" t="s">
        <v>503</v>
      </c>
      <c r="F366" s="222" t="s">
        <v>504</v>
      </c>
      <c r="G366" s="223" t="s">
        <v>505</v>
      </c>
      <c r="H366" s="224">
        <v>1</v>
      </c>
      <c r="I366" s="225"/>
      <c r="J366" s="226">
        <f>ROUND(I366*H366,2)</f>
        <v>0</v>
      </c>
      <c r="K366" s="222" t="s">
        <v>149</v>
      </c>
      <c r="L366" s="71"/>
      <c r="M366" s="227" t="s">
        <v>22</v>
      </c>
      <c r="N366" s="228" t="s">
        <v>48</v>
      </c>
      <c r="O366" s="46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AR366" s="23" t="s">
        <v>271</v>
      </c>
      <c r="AT366" s="23" t="s">
        <v>145</v>
      </c>
      <c r="AU366" s="23" t="s">
        <v>86</v>
      </c>
      <c r="AY366" s="23" t="s">
        <v>142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23" t="s">
        <v>24</v>
      </c>
      <c r="BK366" s="231">
        <f>ROUND(I366*H366,2)</f>
        <v>0</v>
      </c>
      <c r="BL366" s="23" t="s">
        <v>271</v>
      </c>
      <c r="BM366" s="23" t="s">
        <v>506</v>
      </c>
    </row>
    <row r="367" s="10" customFormat="1" ht="29.88" customHeight="1">
      <c r="B367" s="204"/>
      <c r="C367" s="205"/>
      <c r="D367" s="206" t="s">
        <v>76</v>
      </c>
      <c r="E367" s="218" t="s">
        <v>507</v>
      </c>
      <c r="F367" s="218" t="s">
        <v>508</v>
      </c>
      <c r="G367" s="205"/>
      <c r="H367" s="205"/>
      <c r="I367" s="208"/>
      <c r="J367" s="219">
        <f>BK367</f>
        <v>0</v>
      </c>
      <c r="K367" s="205"/>
      <c r="L367" s="210"/>
      <c r="M367" s="211"/>
      <c r="N367" s="212"/>
      <c r="O367" s="212"/>
      <c r="P367" s="213">
        <f>SUM(P368:P374)</f>
        <v>0</v>
      </c>
      <c r="Q367" s="212"/>
      <c r="R367" s="213">
        <f>SUM(R368:R374)</f>
        <v>11.841683999999999</v>
      </c>
      <c r="S367" s="212"/>
      <c r="T367" s="214">
        <f>SUM(T368:T374)</f>
        <v>0</v>
      </c>
      <c r="AR367" s="215" t="s">
        <v>86</v>
      </c>
      <c r="AT367" s="216" t="s">
        <v>76</v>
      </c>
      <c r="AU367" s="216" t="s">
        <v>24</v>
      </c>
      <c r="AY367" s="215" t="s">
        <v>142</v>
      </c>
      <c r="BK367" s="217">
        <f>SUM(BK368:BK374)</f>
        <v>0</v>
      </c>
    </row>
    <row r="368" s="1" customFormat="1" ht="22.8" customHeight="1">
      <c r="B368" s="45"/>
      <c r="C368" s="220" t="s">
        <v>509</v>
      </c>
      <c r="D368" s="220" t="s">
        <v>145</v>
      </c>
      <c r="E368" s="221" t="s">
        <v>510</v>
      </c>
      <c r="F368" s="222" t="s">
        <v>511</v>
      </c>
      <c r="G368" s="223" t="s">
        <v>148</v>
      </c>
      <c r="H368" s="224">
        <v>683.70000000000005</v>
      </c>
      <c r="I368" s="225"/>
      <c r="J368" s="226">
        <f>ROUND(I368*H368,2)</f>
        <v>0</v>
      </c>
      <c r="K368" s="222" t="s">
        <v>149</v>
      </c>
      <c r="L368" s="71"/>
      <c r="M368" s="227" t="s">
        <v>22</v>
      </c>
      <c r="N368" s="228" t="s">
        <v>48</v>
      </c>
      <c r="O368" s="46"/>
      <c r="P368" s="229">
        <f>O368*H368</f>
        <v>0</v>
      </c>
      <c r="Q368" s="229">
        <v>0.017319999999999999</v>
      </c>
      <c r="R368" s="229">
        <f>Q368*H368</f>
        <v>11.841683999999999</v>
      </c>
      <c r="S368" s="229">
        <v>0</v>
      </c>
      <c r="T368" s="230">
        <f>S368*H368</f>
        <v>0</v>
      </c>
      <c r="AR368" s="23" t="s">
        <v>271</v>
      </c>
      <c r="AT368" s="23" t="s">
        <v>145</v>
      </c>
      <c r="AU368" s="23" t="s">
        <v>86</v>
      </c>
      <c r="AY368" s="23" t="s">
        <v>142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23" t="s">
        <v>24</v>
      </c>
      <c r="BK368" s="231">
        <f>ROUND(I368*H368,2)</f>
        <v>0</v>
      </c>
      <c r="BL368" s="23" t="s">
        <v>271</v>
      </c>
      <c r="BM368" s="23" t="s">
        <v>512</v>
      </c>
    </row>
    <row r="369" s="11" customFormat="1">
      <c r="B369" s="232"/>
      <c r="C369" s="233"/>
      <c r="D369" s="234" t="s">
        <v>152</v>
      </c>
      <c r="E369" s="235" t="s">
        <v>22</v>
      </c>
      <c r="F369" s="236" t="s">
        <v>428</v>
      </c>
      <c r="G369" s="233"/>
      <c r="H369" s="235" t="s">
        <v>22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AT369" s="242" t="s">
        <v>152</v>
      </c>
      <c r="AU369" s="242" t="s">
        <v>86</v>
      </c>
      <c r="AV369" s="11" t="s">
        <v>24</v>
      </c>
      <c r="AW369" s="11" t="s">
        <v>41</v>
      </c>
      <c r="AX369" s="11" t="s">
        <v>77</v>
      </c>
      <c r="AY369" s="242" t="s">
        <v>142</v>
      </c>
    </row>
    <row r="370" s="12" customFormat="1">
      <c r="B370" s="243"/>
      <c r="C370" s="244"/>
      <c r="D370" s="234" t="s">
        <v>152</v>
      </c>
      <c r="E370" s="245" t="s">
        <v>22</v>
      </c>
      <c r="F370" s="246" t="s">
        <v>436</v>
      </c>
      <c r="G370" s="244"/>
      <c r="H370" s="247">
        <v>431.5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AT370" s="253" t="s">
        <v>152</v>
      </c>
      <c r="AU370" s="253" t="s">
        <v>86</v>
      </c>
      <c r="AV370" s="12" t="s">
        <v>86</v>
      </c>
      <c r="AW370" s="12" t="s">
        <v>41</v>
      </c>
      <c r="AX370" s="12" t="s">
        <v>77</v>
      </c>
      <c r="AY370" s="253" t="s">
        <v>142</v>
      </c>
    </row>
    <row r="371" s="11" customFormat="1">
      <c r="B371" s="232"/>
      <c r="C371" s="233"/>
      <c r="D371" s="234" t="s">
        <v>152</v>
      </c>
      <c r="E371" s="235" t="s">
        <v>22</v>
      </c>
      <c r="F371" s="236" t="s">
        <v>430</v>
      </c>
      <c r="G371" s="233"/>
      <c r="H371" s="235" t="s">
        <v>22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AT371" s="242" t="s">
        <v>152</v>
      </c>
      <c r="AU371" s="242" t="s">
        <v>86</v>
      </c>
      <c r="AV371" s="11" t="s">
        <v>24</v>
      </c>
      <c r="AW371" s="11" t="s">
        <v>41</v>
      </c>
      <c r="AX371" s="11" t="s">
        <v>77</v>
      </c>
      <c r="AY371" s="242" t="s">
        <v>142</v>
      </c>
    </row>
    <row r="372" s="12" customFormat="1">
      <c r="B372" s="243"/>
      <c r="C372" s="244"/>
      <c r="D372" s="234" t="s">
        <v>152</v>
      </c>
      <c r="E372" s="245" t="s">
        <v>22</v>
      </c>
      <c r="F372" s="246" t="s">
        <v>431</v>
      </c>
      <c r="G372" s="244"/>
      <c r="H372" s="247">
        <v>252.19999999999999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AT372" s="253" t="s">
        <v>152</v>
      </c>
      <c r="AU372" s="253" t="s">
        <v>86</v>
      </c>
      <c r="AV372" s="12" t="s">
        <v>86</v>
      </c>
      <c r="AW372" s="12" t="s">
        <v>41</v>
      </c>
      <c r="AX372" s="12" t="s">
        <v>77</v>
      </c>
      <c r="AY372" s="253" t="s">
        <v>142</v>
      </c>
    </row>
    <row r="373" s="13" customFormat="1">
      <c r="B373" s="254"/>
      <c r="C373" s="255"/>
      <c r="D373" s="234" t="s">
        <v>152</v>
      </c>
      <c r="E373" s="256" t="s">
        <v>22</v>
      </c>
      <c r="F373" s="257" t="s">
        <v>158</v>
      </c>
      <c r="G373" s="255"/>
      <c r="H373" s="258">
        <v>683.70000000000005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AT373" s="264" t="s">
        <v>152</v>
      </c>
      <c r="AU373" s="264" t="s">
        <v>86</v>
      </c>
      <c r="AV373" s="13" t="s">
        <v>150</v>
      </c>
      <c r="AW373" s="13" t="s">
        <v>41</v>
      </c>
      <c r="AX373" s="13" t="s">
        <v>24</v>
      </c>
      <c r="AY373" s="264" t="s">
        <v>142</v>
      </c>
    </row>
    <row r="374" s="1" customFormat="1" ht="14.4" customHeight="1">
      <c r="B374" s="45"/>
      <c r="C374" s="220" t="s">
        <v>513</v>
      </c>
      <c r="D374" s="220" t="s">
        <v>145</v>
      </c>
      <c r="E374" s="221" t="s">
        <v>514</v>
      </c>
      <c r="F374" s="222" t="s">
        <v>515</v>
      </c>
      <c r="G374" s="223" t="s">
        <v>384</v>
      </c>
      <c r="H374" s="224">
        <v>11.842000000000001</v>
      </c>
      <c r="I374" s="225"/>
      <c r="J374" s="226">
        <f>ROUND(I374*H374,2)</f>
        <v>0</v>
      </c>
      <c r="K374" s="222" t="s">
        <v>149</v>
      </c>
      <c r="L374" s="71"/>
      <c r="M374" s="227" t="s">
        <v>22</v>
      </c>
      <c r="N374" s="228" t="s">
        <v>48</v>
      </c>
      <c r="O374" s="46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AR374" s="23" t="s">
        <v>271</v>
      </c>
      <c r="AT374" s="23" t="s">
        <v>145</v>
      </c>
      <c r="AU374" s="23" t="s">
        <v>86</v>
      </c>
      <c r="AY374" s="23" t="s">
        <v>142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23" t="s">
        <v>24</v>
      </c>
      <c r="BK374" s="231">
        <f>ROUND(I374*H374,2)</f>
        <v>0</v>
      </c>
      <c r="BL374" s="23" t="s">
        <v>271</v>
      </c>
      <c r="BM374" s="23" t="s">
        <v>516</v>
      </c>
    </row>
    <row r="375" s="10" customFormat="1" ht="29.88" customHeight="1">
      <c r="B375" s="204"/>
      <c r="C375" s="205"/>
      <c r="D375" s="206" t="s">
        <v>76</v>
      </c>
      <c r="E375" s="218" t="s">
        <v>517</v>
      </c>
      <c r="F375" s="218" t="s">
        <v>518</v>
      </c>
      <c r="G375" s="205"/>
      <c r="H375" s="205"/>
      <c r="I375" s="208"/>
      <c r="J375" s="219">
        <f>BK375</f>
        <v>0</v>
      </c>
      <c r="K375" s="205"/>
      <c r="L375" s="210"/>
      <c r="M375" s="211"/>
      <c r="N375" s="212"/>
      <c r="O375" s="212"/>
      <c r="P375" s="213">
        <f>SUM(P376:P396)</f>
        <v>0</v>
      </c>
      <c r="Q375" s="212"/>
      <c r="R375" s="213">
        <f>SUM(R376:R396)</f>
        <v>0.53410599999999997</v>
      </c>
      <c r="S375" s="212"/>
      <c r="T375" s="214">
        <f>SUM(T376:T396)</f>
        <v>0.29665999999999998</v>
      </c>
      <c r="AR375" s="215" t="s">
        <v>86</v>
      </c>
      <c r="AT375" s="216" t="s">
        <v>76</v>
      </c>
      <c r="AU375" s="216" t="s">
        <v>24</v>
      </c>
      <c r="AY375" s="215" t="s">
        <v>142</v>
      </c>
      <c r="BK375" s="217">
        <f>SUM(BK376:BK396)</f>
        <v>0</v>
      </c>
    </row>
    <row r="376" s="1" customFormat="1" ht="14.4" customHeight="1">
      <c r="B376" s="45"/>
      <c r="C376" s="220" t="s">
        <v>519</v>
      </c>
      <c r="D376" s="220" t="s">
        <v>145</v>
      </c>
      <c r="E376" s="221" t="s">
        <v>520</v>
      </c>
      <c r="F376" s="222" t="s">
        <v>521</v>
      </c>
      <c r="G376" s="223" t="s">
        <v>166</v>
      </c>
      <c r="H376" s="224">
        <v>114.09999999999999</v>
      </c>
      <c r="I376" s="225"/>
      <c r="J376" s="226">
        <f>ROUND(I376*H376,2)</f>
        <v>0</v>
      </c>
      <c r="K376" s="222" t="s">
        <v>149</v>
      </c>
      <c r="L376" s="71"/>
      <c r="M376" s="227" t="s">
        <v>22</v>
      </c>
      <c r="N376" s="228" t="s">
        <v>48</v>
      </c>
      <c r="O376" s="46"/>
      <c r="P376" s="229">
        <f>O376*H376</f>
        <v>0</v>
      </c>
      <c r="Q376" s="229">
        <v>0</v>
      </c>
      <c r="R376" s="229">
        <f>Q376*H376</f>
        <v>0</v>
      </c>
      <c r="S376" s="229">
        <v>0.0025999999999999999</v>
      </c>
      <c r="T376" s="230">
        <f>S376*H376</f>
        <v>0.29665999999999998</v>
      </c>
      <c r="AR376" s="23" t="s">
        <v>271</v>
      </c>
      <c r="AT376" s="23" t="s">
        <v>145</v>
      </c>
      <c r="AU376" s="23" t="s">
        <v>86</v>
      </c>
      <c r="AY376" s="23" t="s">
        <v>142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23" t="s">
        <v>24</v>
      </c>
      <c r="BK376" s="231">
        <f>ROUND(I376*H376,2)</f>
        <v>0</v>
      </c>
      <c r="BL376" s="23" t="s">
        <v>271</v>
      </c>
      <c r="BM376" s="23" t="s">
        <v>522</v>
      </c>
    </row>
    <row r="377" s="1" customFormat="1" ht="22.8" customHeight="1">
      <c r="B377" s="45"/>
      <c r="C377" s="220" t="s">
        <v>523</v>
      </c>
      <c r="D377" s="220" t="s">
        <v>145</v>
      </c>
      <c r="E377" s="221" t="s">
        <v>524</v>
      </c>
      <c r="F377" s="222" t="s">
        <v>525</v>
      </c>
      <c r="G377" s="223" t="s">
        <v>166</v>
      </c>
      <c r="H377" s="224">
        <v>41.5</v>
      </c>
      <c r="I377" s="225"/>
      <c r="J377" s="226">
        <f>ROUND(I377*H377,2)</f>
        <v>0</v>
      </c>
      <c r="K377" s="222" t="s">
        <v>149</v>
      </c>
      <c r="L377" s="71"/>
      <c r="M377" s="227" t="s">
        <v>22</v>
      </c>
      <c r="N377" s="228" t="s">
        <v>48</v>
      </c>
      <c r="O377" s="46"/>
      <c r="P377" s="229">
        <f>O377*H377</f>
        <v>0</v>
      </c>
      <c r="Q377" s="229">
        <v>0.00232</v>
      </c>
      <c r="R377" s="229">
        <f>Q377*H377</f>
        <v>0.096280000000000004</v>
      </c>
      <c r="S377" s="229">
        <v>0</v>
      </c>
      <c r="T377" s="230">
        <f>S377*H377</f>
        <v>0</v>
      </c>
      <c r="AR377" s="23" t="s">
        <v>271</v>
      </c>
      <c r="AT377" s="23" t="s">
        <v>145</v>
      </c>
      <c r="AU377" s="23" t="s">
        <v>86</v>
      </c>
      <c r="AY377" s="23" t="s">
        <v>142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23" t="s">
        <v>24</v>
      </c>
      <c r="BK377" s="231">
        <f>ROUND(I377*H377,2)</f>
        <v>0</v>
      </c>
      <c r="BL377" s="23" t="s">
        <v>271</v>
      </c>
      <c r="BM377" s="23" t="s">
        <v>526</v>
      </c>
    </row>
    <row r="378" s="11" customFormat="1">
      <c r="B378" s="232"/>
      <c r="C378" s="233"/>
      <c r="D378" s="234" t="s">
        <v>152</v>
      </c>
      <c r="E378" s="235" t="s">
        <v>22</v>
      </c>
      <c r="F378" s="236" t="s">
        <v>201</v>
      </c>
      <c r="G378" s="233"/>
      <c r="H378" s="235" t="s">
        <v>22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AT378" s="242" t="s">
        <v>152</v>
      </c>
      <c r="AU378" s="242" t="s">
        <v>86</v>
      </c>
      <c r="AV378" s="11" t="s">
        <v>24</v>
      </c>
      <c r="AW378" s="11" t="s">
        <v>41</v>
      </c>
      <c r="AX378" s="11" t="s">
        <v>77</v>
      </c>
      <c r="AY378" s="242" t="s">
        <v>142</v>
      </c>
    </row>
    <row r="379" s="12" customFormat="1">
      <c r="B379" s="243"/>
      <c r="C379" s="244"/>
      <c r="D379" s="234" t="s">
        <v>152</v>
      </c>
      <c r="E379" s="245" t="s">
        <v>22</v>
      </c>
      <c r="F379" s="246" t="s">
        <v>527</v>
      </c>
      <c r="G379" s="244"/>
      <c r="H379" s="247">
        <v>12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AT379" s="253" t="s">
        <v>152</v>
      </c>
      <c r="AU379" s="253" t="s">
        <v>86</v>
      </c>
      <c r="AV379" s="12" t="s">
        <v>86</v>
      </c>
      <c r="AW379" s="12" t="s">
        <v>41</v>
      </c>
      <c r="AX379" s="12" t="s">
        <v>77</v>
      </c>
      <c r="AY379" s="253" t="s">
        <v>142</v>
      </c>
    </row>
    <row r="380" s="12" customFormat="1">
      <c r="B380" s="243"/>
      <c r="C380" s="244"/>
      <c r="D380" s="234" t="s">
        <v>152</v>
      </c>
      <c r="E380" s="245" t="s">
        <v>22</v>
      </c>
      <c r="F380" s="246" t="s">
        <v>528</v>
      </c>
      <c r="G380" s="244"/>
      <c r="H380" s="247">
        <v>1.2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AT380" s="253" t="s">
        <v>152</v>
      </c>
      <c r="AU380" s="253" t="s">
        <v>86</v>
      </c>
      <c r="AV380" s="12" t="s">
        <v>86</v>
      </c>
      <c r="AW380" s="12" t="s">
        <v>41</v>
      </c>
      <c r="AX380" s="12" t="s">
        <v>77</v>
      </c>
      <c r="AY380" s="253" t="s">
        <v>142</v>
      </c>
    </row>
    <row r="381" s="12" customFormat="1">
      <c r="B381" s="243"/>
      <c r="C381" s="244"/>
      <c r="D381" s="234" t="s">
        <v>152</v>
      </c>
      <c r="E381" s="245" t="s">
        <v>22</v>
      </c>
      <c r="F381" s="246" t="s">
        <v>529</v>
      </c>
      <c r="G381" s="244"/>
      <c r="H381" s="247">
        <v>1.8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AT381" s="253" t="s">
        <v>152</v>
      </c>
      <c r="AU381" s="253" t="s">
        <v>86</v>
      </c>
      <c r="AV381" s="12" t="s">
        <v>86</v>
      </c>
      <c r="AW381" s="12" t="s">
        <v>41</v>
      </c>
      <c r="AX381" s="12" t="s">
        <v>77</v>
      </c>
      <c r="AY381" s="253" t="s">
        <v>142</v>
      </c>
    </row>
    <row r="382" s="11" customFormat="1">
      <c r="B382" s="232"/>
      <c r="C382" s="233"/>
      <c r="D382" s="234" t="s">
        <v>152</v>
      </c>
      <c r="E382" s="235" t="s">
        <v>22</v>
      </c>
      <c r="F382" s="236" t="s">
        <v>204</v>
      </c>
      <c r="G382" s="233"/>
      <c r="H382" s="235" t="s">
        <v>22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AT382" s="242" t="s">
        <v>152</v>
      </c>
      <c r="AU382" s="242" t="s">
        <v>86</v>
      </c>
      <c r="AV382" s="11" t="s">
        <v>24</v>
      </c>
      <c r="AW382" s="11" t="s">
        <v>41</v>
      </c>
      <c r="AX382" s="11" t="s">
        <v>77</v>
      </c>
      <c r="AY382" s="242" t="s">
        <v>142</v>
      </c>
    </row>
    <row r="383" s="12" customFormat="1">
      <c r="B383" s="243"/>
      <c r="C383" s="244"/>
      <c r="D383" s="234" t="s">
        <v>152</v>
      </c>
      <c r="E383" s="245" t="s">
        <v>22</v>
      </c>
      <c r="F383" s="246" t="s">
        <v>530</v>
      </c>
      <c r="G383" s="244"/>
      <c r="H383" s="247">
        <v>7.5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152</v>
      </c>
      <c r="AU383" s="253" t="s">
        <v>86</v>
      </c>
      <c r="AV383" s="12" t="s">
        <v>86</v>
      </c>
      <c r="AW383" s="12" t="s">
        <v>41</v>
      </c>
      <c r="AX383" s="12" t="s">
        <v>77</v>
      </c>
      <c r="AY383" s="253" t="s">
        <v>142</v>
      </c>
    </row>
    <row r="384" s="12" customFormat="1">
      <c r="B384" s="243"/>
      <c r="C384" s="244"/>
      <c r="D384" s="234" t="s">
        <v>152</v>
      </c>
      <c r="E384" s="245" t="s">
        <v>22</v>
      </c>
      <c r="F384" s="246" t="s">
        <v>531</v>
      </c>
      <c r="G384" s="244"/>
      <c r="H384" s="247">
        <v>5.5999999999999996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AT384" s="253" t="s">
        <v>152</v>
      </c>
      <c r="AU384" s="253" t="s">
        <v>86</v>
      </c>
      <c r="AV384" s="12" t="s">
        <v>86</v>
      </c>
      <c r="AW384" s="12" t="s">
        <v>41</v>
      </c>
      <c r="AX384" s="12" t="s">
        <v>77</v>
      </c>
      <c r="AY384" s="253" t="s">
        <v>142</v>
      </c>
    </row>
    <row r="385" s="12" customFormat="1">
      <c r="B385" s="243"/>
      <c r="C385" s="244"/>
      <c r="D385" s="234" t="s">
        <v>152</v>
      </c>
      <c r="E385" s="245" t="s">
        <v>22</v>
      </c>
      <c r="F385" s="246" t="s">
        <v>532</v>
      </c>
      <c r="G385" s="244"/>
      <c r="H385" s="247">
        <v>1.3999999999999999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152</v>
      </c>
      <c r="AU385" s="253" t="s">
        <v>86</v>
      </c>
      <c r="AV385" s="12" t="s">
        <v>86</v>
      </c>
      <c r="AW385" s="12" t="s">
        <v>41</v>
      </c>
      <c r="AX385" s="12" t="s">
        <v>77</v>
      </c>
      <c r="AY385" s="253" t="s">
        <v>142</v>
      </c>
    </row>
    <row r="386" s="12" customFormat="1">
      <c r="B386" s="243"/>
      <c r="C386" s="244"/>
      <c r="D386" s="234" t="s">
        <v>152</v>
      </c>
      <c r="E386" s="245" t="s">
        <v>22</v>
      </c>
      <c r="F386" s="246" t="s">
        <v>528</v>
      </c>
      <c r="G386" s="244"/>
      <c r="H386" s="247">
        <v>1.2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AT386" s="253" t="s">
        <v>152</v>
      </c>
      <c r="AU386" s="253" t="s">
        <v>86</v>
      </c>
      <c r="AV386" s="12" t="s">
        <v>86</v>
      </c>
      <c r="AW386" s="12" t="s">
        <v>41</v>
      </c>
      <c r="AX386" s="12" t="s">
        <v>77</v>
      </c>
      <c r="AY386" s="253" t="s">
        <v>142</v>
      </c>
    </row>
    <row r="387" s="11" customFormat="1">
      <c r="B387" s="232"/>
      <c r="C387" s="233"/>
      <c r="D387" s="234" t="s">
        <v>152</v>
      </c>
      <c r="E387" s="235" t="s">
        <v>22</v>
      </c>
      <c r="F387" s="236" t="s">
        <v>213</v>
      </c>
      <c r="G387" s="233"/>
      <c r="H387" s="235" t="s">
        <v>22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152</v>
      </c>
      <c r="AU387" s="242" t="s">
        <v>86</v>
      </c>
      <c r="AV387" s="11" t="s">
        <v>24</v>
      </c>
      <c r="AW387" s="11" t="s">
        <v>41</v>
      </c>
      <c r="AX387" s="11" t="s">
        <v>77</v>
      </c>
      <c r="AY387" s="242" t="s">
        <v>142</v>
      </c>
    </row>
    <row r="388" s="12" customFormat="1">
      <c r="B388" s="243"/>
      <c r="C388" s="244"/>
      <c r="D388" s="234" t="s">
        <v>152</v>
      </c>
      <c r="E388" s="245" t="s">
        <v>22</v>
      </c>
      <c r="F388" s="246" t="s">
        <v>530</v>
      </c>
      <c r="G388" s="244"/>
      <c r="H388" s="247">
        <v>7.5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152</v>
      </c>
      <c r="AU388" s="253" t="s">
        <v>86</v>
      </c>
      <c r="AV388" s="12" t="s">
        <v>86</v>
      </c>
      <c r="AW388" s="12" t="s">
        <v>41</v>
      </c>
      <c r="AX388" s="12" t="s">
        <v>77</v>
      </c>
      <c r="AY388" s="253" t="s">
        <v>142</v>
      </c>
    </row>
    <row r="389" s="11" customFormat="1">
      <c r="B389" s="232"/>
      <c r="C389" s="233"/>
      <c r="D389" s="234" t="s">
        <v>152</v>
      </c>
      <c r="E389" s="235" t="s">
        <v>22</v>
      </c>
      <c r="F389" s="236" t="s">
        <v>208</v>
      </c>
      <c r="G389" s="233"/>
      <c r="H389" s="235" t="s">
        <v>22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152</v>
      </c>
      <c r="AU389" s="242" t="s">
        <v>86</v>
      </c>
      <c r="AV389" s="11" t="s">
        <v>24</v>
      </c>
      <c r="AW389" s="11" t="s">
        <v>41</v>
      </c>
      <c r="AX389" s="11" t="s">
        <v>77</v>
      </c>
      <c r="AY389" s="242" t="s">
        <v>142</v>
      </c>
    </row>
    <row r="390" s="12" customFormat="1">
      <c r="B390" s="243"/>
      <c r="C390" s="244"/>
      <c r="D390" s="234" t="s">
        <v>152</v>
      </c>
      <c r="E390" s="245" t="s">
        <v>22</v>
      </c>
      <c r="F390" s="246" t="s">
        <v>361</v>
      </c>
      <c r="G390" s="244"/>
      <c r="H390" s="247">
        <v>3.2999999999999998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152</v>
      </c>
      <c r="AU390" s="253" t="s">
        <v>86</v>
      </c>
      <c r="AV390" s="12" t="s">
        <v>86</v>
      </c>
      <c r="AW390" s="12" t="s">
        <v>41</v>
      </c>
      <c r="AX390" s="12" t="s">
        <v>77</v>
      </c>
      <c r="AY390" s="253" t="s">
        <v>142</v>
      </c>
    </row>
    <row r="391" s="13" customFormat="1">
      <c r="B391" s="254"/>
      <c r="C391" s="255"/>
      <c r="D391" s="234" t="s">
        <v>152</v>
      </c>
      <c r="E391" s="256" t="s">
        <v>22</v>
      </c>
      <c r="F391" s="257" t="s">
        <v>158</v>
      </c>
      <c r="G391" s="255"/>
      <c r="H391" s="258">
        <v>41.5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152</v>
      </c>
      <c r="AU391" s="264" t="s">
        <v>86</v>
      </c>
      <c r="AV391" s="13" t="s">
        <v>150</v>
      </c>
      <c r="AW391" s="13" t="s">
        <v>41</v>
      </c>
      <c r="AX391" s="13" t="s">
        <v>24</v>
      </c>
      <c r="AY391" s="264" t="s">
        <v>142</v>
      </c>
    </row>
    <row r="392" s="1" customFormat="1" ht="14.4" customHeight="1">
      <c r="B392" s="45"/>
      <c r="C392" s="220" t="s">
        <v>533</v>
      </c>
      <c r="D392" s="220" t="s">
        <v>145</v>
      </c>
      <c r="E392" s="221" t="s">
        <v>534</v>
      </c>
      <c r="F392" s="222" t="s">
        <v>535</v>
      </c>
      <c r="G392" s="223" t="s">
        <v>166</v>
      </c>
      <c r="H392" s="224">
        <v>114.09999999999999</v>
      </c>
      <c r="I392" s="225"/>
      <c r="J392" s="226">
        <f>ROUND(I392*H392,2)</f>
        <v>0</v>
      </c>
      <c r="K392" s="222" t="s">
        <v>149</v>
      </c>
      <c r="L392" s="71"/>
      <c r="M392" s="227" t="s">
        <v>22</v>
      </c>
      <c r="N392" s="228" t="s">
        <v>48</v>
      </c>
      <c r="O392" s="46"/>
      <c r="P392" s="229">
        <f>O392*H392</f>
        <v>0</v>
      </c>
      <c r="Q392" s="229">
        <v>0.0020100000000000001</v>
      </c>
      <c r="R392" s="229">
        <f>Q392*H392</f>
        <v>0.22934099999999999</v>
      </c>
      <c r="S392" s="229">
        <v>0</v>
      </c>
      <c r="T392" s="230">
        <f>S392*H392</f>
        <v>0</v>
      </c>
      <c r="AR392" s="23" t="s">
        <v>271</v>
      </c>
      <c r="AT392" s="23" t="s">
        <v>145</v>
      </c>
      <c r="AU392" s="23" t="s">
        <v>86</v>
      </c>
      <c r="AY392" s="23" t="s">
        <v>142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23" t="s">
        <v>24</v>
      </c>
      <c r="BK392" s="231">
        <f>ROUND(I392*H392,2)</f>
        <v>0</v>
      </c>
      <c r="BL392" s="23" t="s">
        <v>271</v>
      </c>
      <c r="BM392" s="23" t="s">
        <v>536</v>
      </c>
    </row>
    <row r="393" s="12" customFormat="1">
      <c r="B393" s="243"/>
      <c r="C393" s="244"/>
      <c r="D393" s="234" t="s">
        <v>152</v>
      </c>
      <c r="E393" s="245" t="s">
        <v>22</v>
      </c>
      <c r="F393" s="246" t="s">
        <v>537</v>
      </c>
      <c r="G393" s="244"/>
      <c r="H393" s="247">
        <v>114.09999999999999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AT393" s="253" t="s">
        <v>152</v>
      </c>
      <c r="AU393" s="253" t="s">
        <v>86</v>
      </c>
      <c r="AV393" s="12" t="s">
        <v>86</v>
      </c>
      <c r="AW393" s="12" t="s">
        <v>41</v>
      </c>
      <c r="AX393" s="12" t="s">
        <v>24</v>
      </c>
      <c r="AY393" s="253" t="s">
        <v>142</v>
      </c>
    </row>
    <row r="394" s="1" customFormat="1" ht="22.8" customHeight="1">
      <c r="B394" s="45"/>
      <c r="C394" s="220" t="s">
        <v>538</v>
      </c>
      <c r="D394" s="220" t="s">
        <v>145</v>
      </c>
      <c r="E394" s="221" t="s">
        <v>539</v>
      </c>
      <c r="F394" s="222" t="s">
        <v>540</v>
      </c>
      <c r="G394" s="223" t="s">
        <v>166</v>
      </c>
      <c r="H394" s="224">
        <v>56.5</v>
      </c>
      <c r="I394" s="225"/>
      <c r="J394" s="226">
        <f>ROUND(I394*H394,2)</f>
        <v>0</v>
      </c>
      <c r="K394" s="222" t="s">
        <v>149</v>
      </c>
      <c r="L394" s="71"/>
      <c r="M394" s="227" t="s">
        <v>22</v>
      </c>
      <c r="N394" s="228" t="s">
        <v>48</v>
      </c>
      <c r="O394" s="46"/>
      <c r="P394" s="229">
        <f>O394*H394</f>
        <v>0</v>
      </c>
      <c r="Q394" s="229">
        <v>0.0036900000000000001</v>
      </c>
      <c r="R394" s="229">
        <f>Q394*H394</f>
        <v>0.208485</v>
      </c>
      <c r="S394" s="229">
        <v>0</v>
      </c>
      <c r="T394" s="230">
        <f>S394*H394</f>
        <v>0</v>
      </c>
      <c r="AR394" s="23" t="s">
        <v>271</v>
      </c>
      <c r="AT394" s="23" t="s">
        <v>145</v>
      </c>
      <c r="AU394" s="23" t="s">
        <v>86</v>
      </c>
      <c r="AY394" s="23" t="s">
        <v>142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23" t="s">
        <v>24</v>
      </c>
      <c r="BK394" s="231">
        <f>ROUND(I394*H394,2)</f>
        <v>0</v>
      </c>
      <c r="BL394" s="23" t="s">
        <v>271</v>
      </c>
      <c r="BM394" s="23" t="s">
        <v>541</v>
      </c>
    </row>
    <row r="395" s="12" customFormat="1">
      <c r="B395" s="243"/>
      <c r="C395" s="244"/>
      <c r="D395" s="234" t="s">
        <v>152</v>
      </c>
      <c r="E395" s="245" t="s">
        <v>22</v>
      </c>
      <c r="F395" s="246" t="s">
        <v>542</v>
      </c>
      <c r="G395" s="244"/>
      <c r="H395" s="247">
        <v>56.5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152</v>
      </c>
      <c r="AU395" s="253" t="s">
        <v>86</v>
      </c>
      <c r="AV395" s="12" t="s">
        <v>86</v>
      </c>
      <c r="AW395" s="12" t="s">
        <v>41</v>
      </c>
      <c r="AX395" s="12" t="s">
        <v>24</v>
      </c>
      <c r="AY395" s="253" t="s">
        <v>142</v>
      </c>
    </row>
    <row r="396" s="1" customFormat="1" ht="22.8" customHeight="1">
      <c r="B396" s="45"/>
      <c r="C396" s="220" t="s">
        <v>543</v>
      </c>
      <c r="D396" s="220" t="s">
        <v>145</v>
      </c>
      <c r="E396" s="221" t="s">
        <v>544</v>
      </c>
      <c r="F396" s="222" t="s">
        <v>545</v>
      </c>
      <c r="G396" s="223" t="s">
        <v>420</v>
      </c>
      <c r="H396" s="275"/>
      <c r="I396" s="225"/>
      <c r="J396" s="226">
        <f>ROUND(I396*H396,2)</f>
        <v>0</v>
      </c>
      <c r="K396" s="222" t="s">
        <v>149</v>
      </c>
      <c r="L396" s="71"/>
      <c r="M396" s="227" t="s">
        <v>22</v>
      </c>
      <c r="N396" s="228" t="s">
        <v>48</v>
      </c>
      <c r="O396" s="46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AR396" s="23" t="s">
        <v>271</v>
      </c>
      <c r="AT396" s="23" t="s">
        <v>145</v>
      </c>
      <c r="AU396" s="23" t="s">
        <v>86</v>
      </c>
      <c r="AY396" s="23" t="s">
        <v>142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23" t="s">
        <v>24</v>
      </c>
      <c r="BK396" s="231">
        <f>ROUND(I396*H396,2)</f>
        <v>0</v>
      </c>
      <c r="BL396" s="23" t="s">
        <v>271</v>
      </c>
      <c r="BM396" s="23" t="s">
        <v>546</v>
      </c>
    </row>
    <row r="397" s="10" customFormat="1" ht="29.88" customHeight="1">
      <c r="B397" s="204"/>
      <c r="C397" s="205"/>
      <c r="D397" s="206" t="s">
        <v>76</v>
      </c>
      <c r="E397" s="218" t="s">
        <v>547</v>
      </c>
      <c r="F397" s="218" t="s">
        <v>548</v>
      </c>
      <c r="G397" s="205"/>
      <c r="H397" s="205"/>
      <c r="I397" s="208"/>
      <c r="J397" s="219">
        <f>BK397</f>
        <v>0</v>
      </c>
      <c r="K397" s="205"/>
      <c r="L397" s="210"/>
      <c r="M397" s="211"/>
      <c r="N397" s="212"/>
      <c r="O397" s="212"/>
      <c r="P397" s="213">
        <f>SUM(P398:P433)</f>
        <v>0</v>
      </c>
      <c r="Q397" s="212"/>
      <c r="R397" s="213">
        <f>SUM(R398:R433)</f>
        <v>2.2724124999999997</v>
      </c>
      <c r="S397" s="212"/>
      <c r="T397" s="214">
        <f>SUM(T398:T433)</f>
        <v>0</v>
      </c>
      <c r="AR397" s="215" t="s">
        <v>86</v>
      </c>
      <c r="AT397" s="216" t="s">
        <v>76</v>
      </c>
      <c r="AU397" s="216" t="s">
        <v>24</v>
      </c>
      <c r="AY397" s="215" t="s">
        <v>142</v>
      </c>
      <c r="BK397" s="217">
        <f>SUM(BK398:BK433)</f>
        <v>0</v>
      </c>
    </row>
    <row r="398" s="1" customFormat="1" ht="22.8" customHeight="1">
      <c r="B398" s="45"/>
      <c r="C398" s="220" t="s">
        <v>549</v>
      </c>
      <c r="D398" s="220" t="s">
        <v>145</v>
      </c>
      <c r="E398" s="221" t="s">
        <v>550</v>
      </c>
      <c r="F398" s="222" t="s">
        <v>551</v>
      </c>
      <c r="G398" s="223" t="s">
        <v>148</v>
      </c>
      <c r="H398" s="224">
        <v>23.699999999999999</v>
      </c>
      <c r="I398" s="225"/>
      <c r="J398" s="226">
        <f>ROUND(I398*H398,2)</f>
        <v>0</v>
      </c>
      <c r="K398" s="222" t="s">
        <v>149</v>
      </c>
      <c r="L398" s="71"/>
      <c r="M398" s="227" t="s">
        <v>22</v>
      </c>
      <c r="N398" s="228" t="s">
        <v>48</v>
      </c>
      <c r="O398" s="46"/>
      <c r="P398" s="229">
        <f>O398*H398</f>
        <v>0</v>
      </c>
      <c r="Q398" s="229">
        <v>0.00025000000000000001</v>
      </c>
      <c r="R398" s="229">
        <f>Q398*H398</f>
        <v>0.0059249999999999997</v>
      </c>
      <c r="S398" s="229">
        <v>0</v>
      </c>
      <c r="T398" s="230">
        <f>S398*H398</f>
        <v>0</v>
      </c>
      <c r="AR398" s="23" t="s">
        <v>271</v>
      </c>
      <c r="AT398" s="23" t="s">
        <v>145</v>
      </c>
      <c r="AU398" s="23" t="s">
        <v>86</v>
      </c>
      <c r="AY398" s="23" t="s">
        <v>142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23" t="s">
        <v>24</v>
      </c>
      <c r="BK398" s="231">
        <f>ROUND(I398*H398,2)</f>
        <v>0</v>
      </c>
      <c r="BL398" s="23" t="s">
        <v>271</v>
      </c>
      <c r="BM398" s="23" t="s">
        <v>552</v>
      </c>
    </row>
    <row r="399" s="12" customFormat="1">
      <c r="B399" s="243"/>
      <c r="C399" s="244"/>
      <c r="D399" s="234" t="s">
        <v>152</v>
      </c>
      <c r="E399" s="245" t="s">
        <v>22</v>
      </c>
      <c r="F399" s="246" t="s">
        <v>553</v>
      </c>
      <c r="G399" s="244"/>
      <c r="H399" s="247">
        <v>2.1600000000000001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152</v>
      </c>
      <c r="AU399" s="253" t="s">
        <v>86</v>
      </c>
      <c r="AV399" s="12" t="s">
        <v>86</v>
      </c>
      <c r="AW399" s="12" t="s">
        <v>41</v>
      </c>
      <c r="AX399" s="12" t="s">
        <v>77</v>
      </c>
      <c r="AY399" s="253" t="s">
        <v>142</v>
      </c>
    </row>
    <row r="400" s="12" customFormat="1">
      <c r="B400" s="243"/>
      <c r="C400" s="244"/>
      <c r="D400" s="234" t="s">
        <v>152</v>
      </c>
      <c r="E400" s="245" t="s">
        <v>22</v>
      </c>
      <c r="F400" s="246" t="s">
        <v>360</v>
      </c>
      <c r="G400" s="244"/>
      <c r="H400" s="247">
        <v>1.0800000000000001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AT400" s="253" t="s">
        <v>152</v>
      </c>
      <c r="AU400" s="253" t="s">
        <v>86</v>
      </c>
      <c r="AV400" s="12" t="s">
        <v>86</v>
      </c>
      <c r="AW400" s="12" t="s">
        <v>41</v>
      </c>
      <c r="AX400" s="12" t="s">
        <v>77</v>
      </c>
      <c r="AY400" s="253" t="s">
        <v>142</v>
      </c>
    </row>
    <row r="401" s="12" customFormat="1">
      <c r="B401" s="243"/>
      <c r="C401" s="244"/>
      <c r="D401" s="234" t="s">
        <v>152</v>
      </c>
      <c r="E401" s="245" t="s">
        <v>22</v>
      </c>
      <c r="F401" s="246" t="s">
        <v>554</v>
      </c>
      <c r="G401" s="244"/>
      <c r="H401" s="247">
        <v>2.1600000000000001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AT401" s="253" t="s">
        <v>152</v>
      </c>
      <c r="AU401" s="253" t="s">
        <v>86</v>
      </c>
      <c r="AV401" s="12" t="s">
        <v>86</v>
      </c>
      <c r="AW401" s="12" t="s">
        <v>41</v>
      </c>
      <c r="AX401" s="12" t="s">
        <v>77</v>
      </c>
      <c r="AY401" s="253" t="s">
        <v>142</v>
      </c>
    </row>
    <row r="402" s="12" customFormat="1">
      <c r="B402" s="243"/>
      <c r="C402" s="244"/>
      <c r="D402" s="234" t="s">
        <v>152</v>
      </c>
      <c r="E402" s="245" t="s">
        <v>22</v>
      </c>
      <c r="F402" s="246" t="s">
        <v>555</v>
      </c>
      <c r="G402" s="244"/>
      <c r="H402" s="247">
        <v>1.5600000000000001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AT402" s="253" t="s">
        <v>152</v>
      </c>
      <c r="AU402" s="253" t="s">
        <v>86</v>
      </c>
      <c r="AV402" s="12" t="s">
        <v>86</v>
      </c>
      <c r="AW402" s="12" t="s">
        <v>41</v>
      </c>
      <c r="AX402" s="12" t="s">
        <v>77</v>
      </c>
      <c r="AY402" s="253" t="s">
        <v>142</v>
      </c>
    </row>
    <row r="403" s="12" customFormat="1">
      <c r="B403" s="243"/>
      <c r="C403" s="244"/>
      <c r="D403" s="234" t="s">
        <v>152</v>
      </c>
      <c r="E403" s="245" t="s">
        <v>22</v>
      </c>
      <c r="F403" s="246" t="s">
        <v>556</v>
      </c>
      <c r="G403" s="244"/>
      <c r="H403" s="247">
        <v>3.5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152</v>
      </c>
      <c r="AU403" s="253" t="s">
        <v>86</v>
      </c>
      <c r="AV403" s="12" t="s">
        <v>86</v>
      </c>
      <c r="AW403" s="12" t="s">
        <v>41</v>
      </c>
      <c r="AX403" s="12" t="s">
        <v>77</v>
      </c>
      <c r="AY403" s="253" t="s">
        <v>142</v>
      </c>
    </row>
    <row r="404" s="12" customFormat="1">
      <c r="B404" s="243"/>
      <c r="C404" s="244"/>
      <c r="D404" s="234" t="s">
        <v>152</v>
      </c>
      <c r="E404" s="245" t="s">
        <v>22</v>
      </c>
      <c r="F404" s="246" t="s">
        <v>557</v>
      </c>
      <c r="G404" s="244"/>
      <c r="H404" s="247">
        <v>3.6400000000000001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152</v>
      </c>
      <c r="AU404" s="253" t="s">
        <v>86</v>
      </c>
      <c r="AV404" s="12" t="s">
        <v>86</v>
      </c>
      <c r="AW404" s="12" t="s">
        <v>41</v>
      </c>
      <c r="AX404" s="12" t="s">
        <v>77</v>
      </c>
      <c r="AY404" s="253" t="s">
        <v>142</v>
      </c>
    </row>
    <row r="405" s="12" customFormat="1">
      <c r="B405" s="243"/>
      <c r="C405" s="244"/>
      <c r="D405" s="234" t="s">
        <v>152</v>
      </c>
      <c r="E405" s="245" t="s">
        <v>22</v>
      </c>
      <c r="F405" s="246" t="s">
        <v>558</v>
      </c>
      <c r="G405" s="244"/>
      <c r="H405" s="247">
        <v>6.2999999999999998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AT405" s="253" t="s">
        <v>152</v>
      </c>
      <c r="AU405" s="253" t="s">
        <v>86</v>
      </c>
      <c r="AV405" s="12" t="s">
        <v>86</v>
      </c>
      <c r="AW405" s="12" t="s">
        <v>41</v>
      </c>
      <c r="AX405" s="12" t="s">
        <v>77</v>
      </c>
      <c r="AY405" s="253" t="s">
        <v>142</v>
      </c>
    </row>
    <row r="406" s="12" customFormat="1">
      <c r="B406" s="243"/>
      <c r="C406" s="244"/>
      <c r="D406" s="234" t="s">
        <v>152</v>
      </c>
      <c r="E406" s="245" t="s">
        <v>22</v>
      </c>
      <c r="F406" s="246" t="s">
        <v>361</v>
      </c>
      <c r="G406" s="244"/>
      <c r="H406" s="247">
        <v>3.2999999999999998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AT406" s="253" t="s">
        <v>152</v>
      </c>
      <c r="AU406" s="253" t="s">
        <v>86</v>
      </c>
      <c r="AV406" s="12" t="s">
        <v>86</v>
      </c>
      <c r="AW406" s="12" t="s">
        <v>41</v>
      </c>
      <c r="AX406" s="12" t="s">
        <v>77</v>
      </c>
      <c r="AY406" s="253" t="s">
        <v>142</v>
      </c>
    </row>
    <row r="407" s="13" customFormat="1">
      <c r="B407" s="254"/>
      <c r="C407" s="255"/>
      <c r="D407" s="234" t="s">
        <v>152</v>
      </c>
      <c r="E407" s="256" t="s">
        <v>22</v>
      </c>
      <c r="F407" s="257" t="s">
        <v>158</v>
      </c>
      <c r="G407" s="255"/>
      <c r="H407" s="258">
        <v>23.699999999999999</v>
      </c>
      <c r="I407" s="259"/>
      <c r="J407" s="255"/>
      <c r="K407" s="255"/>
      <c r="L407" s="260"/>
      <c r="M407" s="261"/>
      <c r="N407" s="262"/>
      <c r="O407" s="262"/>
      <c r="P407" s="262"/>
      <c r="Q407" s="262"/>
      <c r="R407" s="262"/>
      <c r="S407" s="262"/>
      <c r="T407" s="263"/>
      <c r="AT407" s="264" t="s">
        <v>152</v>
      </c>
      <c r="AU407" s="264" t="s">
        <v>86</v>
      </c>
      <c r="AV407" s="13" t="s">
        <v>150</v>
      </c>
      <c r="AW407" s="13" t="s">
        <v>41</v>
      </c>
      <c r="AX407" s="13" t="s">
        <v>24</v>
      </c>
      <c r="AY407" s="264" t="s">
        <v>142</v>
      </c>
    </row>
    <row r="408" s="1" customFormat="1" ht="14.4" customHeight="1">
      <c r="B408" s="45"/>
      <c r="C408" s="265" t="s">
        <v>559</v>
      </c>
      <c r="D408" s="265" t="s">
        <v>246</v>
      </c>
      <c r="E408" s="266" t="s">
        <v>560</v>
      </c>
      <c r="F408" s="267" t="s">
        <v>561</v>
      </c>
      <c r="G408" s="268" t="s">
        <v>161</v>
      </c>
      <c r="H408" s="269">
        <v>4</v>
      </c>
      <c r="I408" s="270"/>
      <c r="J408" s="271">
        <f>ROUND(I408*H408,2)</f>
        <v>0</v>
      </c>
      <c r="K408" s="267" t="s">
        <v>149</v>
      </c>
      <c r="L408" s="272"/>
      <c r="M408" s="273" t="s">
        <v>22</v>
      </c>
      <c r="N408" s="274" t="s">
        <v>48</v>
      </c>
      <c r="O408" s="46"/>
      <c r="P408" s="229">
        <f>O408*H408</f>
        <v>0</v>
      </c>
      <c r="Q408" s="229">
        <v>0.02</v>
      </c>
      <c r="R408" s="229">
        <f>Q408*H408</f>
        <v>0.080000000000000002</v>
      </c>
      <c r="S408" s="229">
        <v>0</v>
      </c>
      <c r="T408" s="230">
        <f>S408*H408</f>
        <v>0</v>
      </c>
      <c r="AR408" s="23" t="s">
        <v>368</v>
      </c>
      <c r="AT408" s="23" t="s">
        <v>246</v>
      </c>
      <c r="AU408" s="23" t="s">
        <v>86</v>
      </c>
      <c r="AY408" s="23" t="s">
        <v>142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23" t="s">
        <v>24</v>
      </c>
      <c r="BK408" s="231">
        <f>ROUND(I408*H408,2)</f>
        <v>0</v>
      </c>
      <c r="BL408" s="23" t="s">
        <v>271</v>
      </c>
      <c r="BM408" s="23" t="s">
        <v>562</v>
      </c>
    </row>
    <row r="409" s="1" customFormat="1" ht="14.4" customHeight="1">
      <c r="B409" s="45"/>
      <c r="C409" s="265" t="s">
        <v>563</v>
      </c>
      <c r="D409" s="265" t="s">
        <v>246</v>
      </c>
      <c r="E409" s="266" t="s">
        <v>564</v>
      </c>
      <c r="F409" s="267" t="s">
        <v>565</v>
      </c>
      <c r="G409" s="268" t="s">
        <v>161</v>
      </c>
      <c r="H409" s="269">
        <v>2</v>
      </c>
      <c r="I409" s="270"/>
      <c r="J409" s="271">
        <f>ROUND(I409*H409,2)</f>
        <v>0</v>
      </c>
      <c r="K409" s="267" t="s">
        <v>149</v>
      </c>
      <c r="L409" s="272"/>
      <c r="M409" s="273" t="s">
        <v>22</v>
      </c>
      <c r="N409" s="274" t="s">
        <v>48</v>
      </c>
      <c r="O409" s="46"/>
      <c r="P409" s="229">
        <f>O409*H409</f>
        <v>0</v>
      </c>
      <c r="Q409" s="229">
        <v>0.016</v>
      </c>
      <c r="R409" s="229">
        <f>Q409*H409</f>
        <v>0.032000000000000001</v>
      </c>
      <c r="S409" s="229">
        <v>0</v>
      </c>
      <c r="T409" s="230">
        <f>S409*H409</f>
        <v>0</v>
      </c>
      <c r="AR409" s="23" t="s">
        <v>368</v>
      </c>
      <c r="AT409" s="23" t="s">
        <v>246</v>
      </c>
      <c r="AU409" s="23" t="s">
        <v>86</v>
      </c>
      <c r="AY409" s="23" t="s">
        <v>142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23" t="s">
        <v>24</v>
      </c>
      <c r="BK409" s="231">
        <f>ROUND(I409*H409,2)</f>
        <v>0</v>
      </c>
      <c r="BL409" s="23" t="s">
        <v>271</v>
      </c>
      <c r="BM409" s="23" t="s">
        <v>566</v>
      </c>
    </row>
    <row r="410" s="1" customFormat="1" ht="14.4" customHeight="1">
      <c r="B410" s="45"/>
      <c r="C410" s="265" t="s">
        <v>567</v>
      </c>
      <c r="D410" s="265" t="s">
        <v>246</v>
      </c>
      <c r="E410" s="266" t="s">
        <v>568</v>
      </c>
      <c r="F410" s="267" t="s">
        <v>569</v>
      </c>
      <c r="G410" s="268" t="s">
        <v>161</v>
      </c>
      <c r="H410" s="269">
        <v>3</v>
      </c>
      <c r="I410" s="270"/>
      <c r="J410" s="271">
        <f>ROUND(I410*H410,2)</f>
        <v>0</v>
      </c>
      <c r="K410" s="267" t="s">
        <v>441</v>
      </c>
      <c r="L410" s="272"/>
      <c r="M410" s="273" t="s">
        <v>22</v>
      </c>
      <c r="N410" s="274" t="s">
        <v>48</v>
      </c>
      <c r="O410" s="46"/>
      <c r="P410" s="229">
        <f>O410*H410</f>
        <v>0</v>
      </c>
      <c r="Q410" s="229">
        <v>0.017999999999999999</v>
      </c>
      <c r="R410" s="229">
        <f>Q410*H410</f>
        <v>0.053999999999999992</v>
      </c>
      <c r="S410" s="229">
        <v>0</v>
      </c>
      <c r="T410" s="230">
        <f>S410*H410</f>
        <v>0</v>
      </c>
      <c r="AR410" s="23" t="s">
        <v>368</v>
      </c>
      <c r="AT410" s="23" t="s">
        <v>246</v>
      </c>
      <c r="AU410" s="23" t="s">
        <v>86</v>
      </c>
      <c r="AY410" s="23" t="s">
        <v>142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23" t="s">
        <v>24</v>
      </c>
      <c r="BK410" s="231">
        <f>ROUND(I410*H410,2)</f>
        <v>0</v>
      </c>
      <c r="BL410" s="23" t="s">
        <v>271</v>
      </c>
      <c r="BM410" s="23" t="s">
        <v>570</v>
      </c>
    </row>
    <row r="411" s="1" customFormat="1" ht="14.4" customHeight="1">
      <c r="B411" s="45"/>
      <c r="C411" s="265" t="s">
        <v>571</v>
      </c>
      <c r="D411" s="265" t="s">
        <v>246</v>
      </c>
      <c r="E411" s="266" t="s">
        <v>572</v>
      </c>
      <c r="F411" s="267" t="s">
        <v>573</v>
      </c>
      <c r="G411" s="268" t="s">
        <v>161</v>
      </c>
      <c r="H411" s="269">
        <v>2</v>
      </c>
      <c r="I411" s="270"/>
      <c r="J411" s="271">
        <f>ROUND(I411*H411,2)</f>
        <v>0</v>
      </c>
      <c r="K411" s="267" t="s">
        <v>441</v>
      </c>
      <c r="L411" s="272"/>
      <c r="M411" s="273" t="s">
        <v>22</v>
      </c>
      <c r="N411" s="274" t="s">
        <v>48</v>
      </c>
      <c r="O411" s="46"/>
      <c r="P411" s="229">
        <f>O411*H411</f>
        <v>0</v>
      </c>
      <c r="Q411" s="229">
        <v>0.025999999999999999</v>
      </c>
      <c r="R411" s="229">
        <f>Q411*H411</f>
        <v>0.051999999999999998</v>
      </c>
      <c r="S411" s="229">
        <v>0</v>
      </c>
      <c r="T411" s="230">
        <f>S411*H411</f>
        <v>0</v>
      </c>
      <c r="AR411" s="23" t="s">
        <v>368</v>
      </c>
      <c r="AT411" s="23" t="s">
        <v>246</v>
      </c>
      <c r="AU411" s="23" t="s">
        <v>86</v>
      </c>
      <c r="AY411" s="23" t="s">
        <v>142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23" t="s">
        <v>24</v>
      </c>
      <c r="BK411" s="231">
        <f>ROUND(I411*H411,2)</f>
        <v>0</v>
      </c>
      <c r="BL411" s="23" t="s">
        <v>271</v>
      </c>
      <c r="BM411" s="23" t="s">
        <v>574</v>
      </c>
    </row>
    <row r="412" s="1" customFormat="1" ht="14.4" customHeight="1">
      <c r="B412" s="45"/>
      <c r="C412" s="265" t="s">
        <v>575</v>
      </c>
      <c r="D412" s="265" t="s">
        <v>246</v>
      </c>
      <c r="E412" s="266" t="s">
        <v>576</v>
      </c>
      <c r="F412" s="267" t="s">
        <v>577</v>
      </c>
      <c r="G412" s="268" t="s">
        <v>161</v>
      </c>
      <c r="H412" s="269">
        <v>2</v>
      </c>
      <c r="I412" s="270"/>
      <c r="J412" s="271">
        <f>ROUND(I412*H412,2)</f>
        <v>0</v>
      </c>
      <c r="K412" s="267" t="s">
        <v>441</v>
      </c>
      <c r="L412" s="272"/>
      <c r="M412" s="273" t="s">
        <v>22</v>
      </c>
      <c r="N412" s="274" t="s">
        <v>48</v>
      </c>
      <c r="O412" s="46"/>
      <c r="P412" s="229">
        <f>O412*H412</f>
        <v>0</v>
      </c>
      <c r="Q412" s="229">
        <v>0.028000000000000001</v>
      </c>
      <c r="R412" s="229">
        <f>Q412*H412</f>
        <v>0.056000000000000001</v>
      </c>
      <c r="S412" s="229">
        <v>0</v>
      </c>
      <c r="T412" s="230">
        <f>S412*H412</f>
        <v>0</v>
      </c>
      <c r="AR412" s="23" t="s">
        <v>368</v>
      </c>
      <c r="AT412" s="23" t="s">
        <v>246</v>
      </c>
      <c r="AU412" s="23" t="s">
        <v>86</v>
      </c>
      <c r="AY412" s="23" t="s">
        <v>142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24</v>
      </c>
      <c r="BK412" s="231">
        <f>ROUND(I412*H412,2)</f>
        <v>0</v>
      </c>
      <c r="BL412" s="23" t="s">
        <v>271</v>
      </c>
      <c r="BM412" s="23" t="s">
        <v>578</v>
      </c>
    </row>
    <row r="413" s="1" customFormat="1" ht="14.4" customHeight="1">
      <c r="B413" s="45"/>
      <c r="C413" s="265" t="s">
        <v>579</v>
      </c>
      <c r="D413" s="265" t="s">
        <v>246</v>
      </c>
      <c r="E413" s="266" t="s">
        <v>580</v>
      </c>
      <c r="F413" s="267" t="s">
        <v>581</v>
      </c>
      <c r="G413" s="268" t="s">
        <v>161</v>
      </c>
      <c r="H413" s="269">
        <v>2</v>
      </c>
      <c r="I413" s="270"/>
      <c r="J413" s="271">
        <f>ROUND(I413*H413,2)</f>
        <v>0</v>
      </c>
      <c r="K413" s="267" t="s">
        <v>149</v>
      </c>
      <c r="L413" s="272"/>
      <c r="M413" s="273" t="s">
        <v>22</v>
      </c>
      <c r="N413" s="274" t="s">
        <v>48</v>
      </c>
      <c r="O413" s="46"/>
      <c r="P413" s="229">
        <f>O413*H413</f>
        <v>0</v>
      </c>
      <c r="Q413" s="229">
        <v>0.042999999999999997</v>
      </c>
      <c r="R413" s="229">
        <f>Q413*H413</f>
        <v>0.085999999999999993</v>
      </c>
      <c r="S413" s="229">
        <v>0</v>
      </c>
      <c r="T413" s="230">
        <f>S413*H413</f>
        <v>0</v>
      </c>
      <c r="AR413" s="23" t="s">
        <v>368</v>
      </c>
      <c r="AT413" s="23" t="s">
        <v>246</v>
      </c>
      <c r="AU413" s="23" t="s">
        <v>86</v>
      </c>
      <c r="AY413" s="23" t="s">
        <v>142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23" t="s">
        <v>24</v>
      </c>
      <c r="BK413" s="231">
        <f>ROUND(I413*H413,2)</f>
        <v>0</v>
      </c>
      <c r="BL413" s="23" t="s">
        <v>271</v>
      </c>
      <c r="BM413" s="23" t="s">
        <v>582</v>
      </c>
    </row>
    <row r="414" s="1" customFormat="1" ht="14.4" customHeight="1">
      <c r="B414" s="45"/>
      <c r="C414" s="265" t="s">
        <v>583</v>
      </c>
      <c r="D414" s="265" t="s">
        <v>246</v>
      </c>
      <c r="E414" s="266" t="s">
        <v>584</v>
      </c>
      <c r="F414" s="267" t="s">
        <v>585</v>
      </c>
      <c r="G414" s="268" t="s">
        <v>161</v>
      </c>
      <c r="H414" s="269">
        <v>3</v>
      </c>
      <c r="I414" s="270"/>
      <c r="J414" s="271">
        <f>ROUND(I414*H414,2)</f>
        <v>0</v>
      </c>
      <c r="K414" s="267" t="s">
        <v>149</v>
      </c>
      <c r="L414" s="272"/>
      <c r="M414" s="273" t="s">
        <v>22</v>
      </c>
      <c r="N414" s="274" t="s">
        <v>48</v>
      </c>
      <c r="O414" s="46"/>
      <c r="P414" s="229">
        <f>O414*H414</f>
        <v>0</v>
      </c>
      <c r="Q414" s="229">
        <v>0.042000000000000003</v>
      </c>
      <c r="R414" s="229">
        <f>Q414*H414</f>
        <v>0.126</v>
      </c>
      <c r="S414" s="229">
        <v>0</v>
      </c>
      <c r="T414" s="230">
        <f>S414*H414</f>
        <v>0</v>
      </c>
      <c r="AR414" s="23" t="s">
        <v>368</v>
      </c>
      <c r="AT414" s="23" t="s">
        <v>246</v>
      </c>
      <c r="AU414" s="23" t="s">
        <v>86</v>
      </c>
      <c r="AY414" s="23" t="s">
        <v>142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23" t="s">
        <v>24</v>
      </c>
      <c r="BK414" s="231">
        <f>ROUND(I414*H414,2)</f>
        <v>0</v>
      </c>
      <c r="BL414" s="23" t="s">
        <v>271</v>
      </c>
      <c r="BM414" s="23" t="s">
        <v>586</v>
      </c>
    </row>
    <row r="415" s="1" customFormat="1" ht="14.4" customHeight="1">
      <c r="B415" s="45"/>
      <c r="C415" s="265" t="s">
        <v>587</v>
      </c>
      <c r="D415" s="265" t="s">
        <v>246</v>
      </c>
      <c r="E415" s="266" t="s">
        <v>588</v>
      </c>
      <c r="F415" s="267" t="s">
        <v>589</v>
      </c>
      <c r="G415" s="268" t="s">
        <v>161</v>
      </c>
      <c r="H415" s="269">
        <v>2</v>
      </c>
      <c r="I415" s="270"/>
      <c r="J415" s="271">
        <f>ROUND(I415*H415,2)</f>
        <v>0</v>
      </c>
      <c r="K415" s="267" t="s">
        <v>149</v>
      </c>
      <c r="L415" s="272"/>
      <c r="M415" s="273" t="s">
        <v>22</v>
      </c>
      <c r="N415" s="274" t="s">
        <v>48</v>
      </c>
      <c r="O415" s="46"/>
      <c r="P415" s="229">
        <f>O415*H415</f>
        <v>0</v>
      </c>
      <c r="Q415" s="229">
        <v>0.029999999999999999</v>
      </c>
      <c r="R415" s="229">
        <f>Q415*H415</f>
        <v>0.059999999999999998</v>
      </c>
      <c r="S415" s="229">
        <v>0</v>
      </c>
      <c r="T415" s="230">
        <f>S415*H415</f>
        <v>0</v>
      </c>
      <c r="AR415" s="23" t="s">
        <v>368</v>
      </c>
      <c r="AT415" s="23" t="s">
        <v>246</v>
      </c>
      <c r="AU415" s="23" t="s">
        <v>86</v>
      </c>
      <c r="AY415" s="23" t="s">
        <v>142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23" t="s">
        <v>24</v>
      </c>
      <c r="BK415" s="231">
        <f>ROUND(I415*H415,2)</f>
        <v>0</v>
      </c>
      <c r="BL415" s="23" t="s">
        <v>271</v>
      </c>
      <c r="BM415" s="23" t="s">
        <v>590</v>
      </c>
    </row>
    <row r="416" s="1" customFormat="1" ht="22.8" customHeight="1">
      <c r="B416" s="45"/>
      <c r="C416" s="220" t="s">
        <v>591</v>
      </c>
      <c r="D416" s="220" t="s">
        <v>145</v>
      </c>
      <c r="E416" s="221" t="s">
        <v>592</v>
      </c>
      <c r="F416" s="222" t="s">
        <v>593</v>
      </c>
      <c r="G416" s="223" t="s">
        <v>148</v>
      </c>
      <c r="H416" s="224">
        <v>58.350000000000001</v>
      </c>
      <c r="I416" s="225"/>
      <c r="J416" s="226">
        <f>ROUND(I416*H416,2)</f>
        <v>0</v>
      </c>
      <c r="K416" s="222" t="s">
        <v>149</v>
      </c>
      <c r="L416" s="71"/>
      <c r="M416" s="227" t="s">
        <v>22</v>
      </c>
      <c r="N416" s="228" t="s">
        <v>48</v>
      </c>
      <c r="O416" s="46"/>
      <c r="P416" s="229">
        <f>O416*H416</f>
        <v>0</v>
      </c>
      <c r="Q416" s="229">
        <v>0.00025000000000000001</v>
      </c>
      <c r="R416" s="229">
        <f>Q416*H416</f>
        <v>0.014587500000000002</v>
      </c>
      <c r="S416" s="229">
        <v>0</v>
      </c>
      <c r="T416" s="230">
        <f>S416*H416</f>
        <v>0</v>
      </c>
      <c r="AR416" s="23" t="s">
        <v>271</v>
      </c>
      <c r="AT416" s="23" t="s">
        <v>145</v>
      </c>
      <c r="AU416" s="23" t="s">
        <v>86</v>
      </c>
      <c r="AY416" s="23" t="s">
        <v>142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23" t="s">
        <v>24</v>
      </c>
      <c r="BK416" s="231">
        <f>ROUND(I416*H416,2)</f>
        <v>0</v>
      </c>
      <c r="BL416" s="23" t="s">
        <v>271</v>
      </c>
      <c r="BM416" s="23" t="s">
        <v>594</v>
      </c>
    </row>
    <row r="417" s="12" customFormat="1">
      <c r="B417" s="243"/>
      <c r="C417" s="244"/>
      <c r="D417" s="234" t="s">
        <v>152</v>
      </c>
      <c r="E417" s="245" t="s">
        <v>22</v>
      </c>
      <c r="F417" s="246" t="s">
        <v>595</v>
      </c>
      <c r="G417" s="244"/>
      <c r="H417" s="247">
        <v>45.149999999999999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152</v>
      </c>
      <c r="AU417" s="253" t="s">
        <v>86</v>
      </c>
      <c r="AV417" s="12" t="s">
        <v>86</v>
      </c>
      <c r="AW417" s="12" t="s">
        <v>41</v>
      </c>
      <c r="AX417" s="12" t="s">
        <v>77</v>
      </c>
      <c r="AY417" s="253" t="s">
        <v>142</v>
      </c>
    </row>
    <row r="418" s="12" customFormat="1">
      <c r="B418" s="243"/>
      <c r="C418" s="244"/>
      <c r="D418" s="234" t="s">
        <v>152</v>
      </c>
      <c r="E418" s="245" t="s">
        <v>22</v>
      </c>
      <c r="F418" s="246" t="s">
        <v>596</v>
      </c>
      <c r="G418" s="244"/>
      <c r="H418" s="247">
        <v>13.199999999999999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AT418" s="253" t="s">
        <v>152</v>
      </c>
      <c r="AU418" s="253" t="s">
        <v>86</v>
      </c>
      <c r="AV418" s="12" t="s">
        <v>86</v>
      </c>
      <c r="AW418" s="12" t="s">
        <v>41</v>
      </c>
      <c r="AX418" s="12" t="s">
        <v>77</v>
      </c>
      <c r="AY418" s="253" t="s">
        <v>142</v>
      </c>
    </row>
    <row r="419" s="13" customFormat="1">
      <c r="B419" s="254"/>
      <c r="C419" s="255"/>
      <c r="D419" s="234" t="s">
        <v>152</v>
      </c>
      <c r="E419" s="256" t="s">
        <v>22</v>
      </c>
      <c r="F419" s="257" t="s">
        <v>158</v>
      </c>
      <c r="G419" s="255"/>
      <c r="H419" s="258">
        <v>58.350000000000001</v>
      </c>
      <c r="I419" s="259"/>
      <c r="J419" s="255"/>
      <c r="K419" s="255"/>
      <c r="L419" s="260"/>
      <c r="M419" s="261"/>
      <c r="N419" s="262"/>
      <c r="O419" s="262"/>
      <c r="P419" s="262"/>
      <c r="Q419" s="262"/>
      <c r="R419" s="262"/>
      <c r="S419" s="262"/>
      <c r="T419" s="263"/>
      <c r="AT419" s="264" t="s">
        <v>152</v>
      </c>
      <c r="AU419" s="264" t="s">
        <v>86</v>
      </c>
      <c r="AV419" s="13" t="s">
        <v>150</v>
      </c>
      <c r="AW419" s="13" t="s">
        <v>41</v>
      </c>
      <c r="AX419" s="13" t="s">
        <v>24</v>
      </c>
      <c r="AY419" s="264" t="s">
        <v>142</v>
      </c>
    </row>
    <row r="420" s="1" customFormat="1" ht="14.4" customHeight="1">
      <c r="B420" s="45"/>
      <c r="C420" s="265" t="s">
        <v>597</v>
      </c>
      <c r="D420" s="265" t="s">
        <v>246</v>
      </c>
      <c r="E420" s="266" t="s">
        <v>598</v>
      </c>
      <c r="F420" s="267" t="s">
        <v>599</v>
      </c>
      <c r="G420" s="268" t="s">
        <v>161</v>
      </c>
      <c r="H420" s="269">
        <v>14</v>
      </c>
      <c r="I420" s="270"/>
      <c r="J420" s="271">
        <f>ROUND(I420*H420,2)</f>
        <v>0</v>
      </c>
      <c r="K420" s="267" t="s">
        <v>149</v>
      </c>
      <c r="L420" s="272"/>
      <c r="M420" s="273" t="s">
        <v>22</v>
      </c>
      <c r="N420" s="274" t="s">
        <v>48</v>
      </c>
      <c r="O420" s="46"/>
      <c r="P420" s="229">
        <f>O420*H420</f>
        <v>0</v>
      </c>
      <c r="Q420" s="229">
        <v>0.076999999999999999</v>
      </c>
      <c r="R420" s="229">
        <f>Q420*H420</f>
        <v>1.0780000000000001</v>
      </c>
      <c r="S420" s="229">
        <v>0</v>
      </c>
      <c r="T420" s="230">
        <f>S420*H420</f>
        <v>0</v>
      </c>
      <c r="AR420" s="23" t="s">
        <v>368</v>
      </c>
      <c r="AT420" s="23" t="s">
        <v>246</v>
      </c>
      <c r="AU420" s="23" t="s">
        <v>86</v>
      </c>
      <c r="AY420" s="23" t="s">
        <v>142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23" t="s">
        <v>24</v>
      </c>
      <c r="BK420" s="231">
        <f>ROUND(I420*H420,2)</f>
        <v>0</v>
      </c>
      <c r="BL420" s="23" t="s">
        <v>271</v>
      </c>
      <c r="BM420" s="23" t="s">
        <v>600</v>
      </c>
    </row>
    <row r="421" s="1" customFormat="1" ht="14.4" customHeight="1">
      <c r="B421" s="45"/>
      <c r="C421" s="265" t="s">
        <v>601</v>
      </c>
      <c r="D421" s="265" t="s">
        <v>246</v>
      </c>
      <c r="E421" s="266" t="s">
        <v>602</v>
      </c>
      <c r="F421" s="267" t="s">
        <v>603</v>
      </c>
      <c r="G421" s="268" t="s">
        <v>161</v>
      </c>
      <c r="H421" s="269">
        <v>4</v>
      </c>
      <c r="I421" s="270"/>
      <c r="J421" s="271">
        <f>ROUND(I421*H421,2)</f>
        <v>0</v>
      </c>
      <c r="K421" s="267" t="s">
        <v>441</v>
      </c>
      <c r="L421" s="272"/>
      <c r="M421" s="273" t="s">
        <v>22</v>
      </c>
      <c r="N421" s="274" t="s">
        <v>48</v>
      </c>
      <c r="O421" s="46"/>
      <c r="P421" s="229">
        <f>O421*H421</f>
        <v>0</v>
      </c>
      <c r="Q421" s="229">
        <v>0.068000000000000005</v>
      </c>
      <c r="R421" s="229">
        <f>Q421*H421</f>
        <v>0.27200000000000002</v>
      </c>
      <c r="S421" s="229">
        <v>0</v>
      </c>
      <c r="T421" s="230">
        <f>S421*H421</f>
        <v>0</v>
      </c>
      <c r="AR421" s="23" t="s">
        <v>368</v>
      </c>
      <c r="AT421" s="23" t="s">
        <v>246</v>
      </c>
      <c r="AU421" s="23" t="s">
        <v>86</v>
      </c>
      <c r="AY421" s="23" t="s">
        <v>142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23" t="s">
        <v>24</v>
      </c>
      <c r="BK421" s="231">
        <f>ROUND(I421*H421,2)</f>
        <v>0</v>
      </c>
      <c r="BL421" s="23" t="s">
        <v>271</v>
      </c>
      <c r="BM421" s="23" t="s">
        <v>604</v>
      </c>
    </row>
    <row r="422" s="1" customFormat="1" ht="22.8" customHeight="1">
      <c r="B422" s="45"/>
      <c r="C422" s="220" t="s">
        <v>605</v>
      </c>
      <c r="D422" s="220" t="s">
        <v>145</v>
      </c>
      <c r="E422" s="221" t="s">
        <v>606</v>
      </c>
      <c r="F422" s="222" t="s">
        <v>607</v>
      </c>
      <c r="G422" s="223" t="s">
        <v>161</v>
      </c>
      <c r="H422" s="224">
        <v>3</v>
      </c>
      <c r="I422" s="225"/>
      <c r="J422" s="226">
        <f>ROUND(I422*H422,2)</f>
        <v>0</v>
      </c>
      <c r="K422" s="222" t="s">
        <v>149</v>
      </c>
      <c r="L422" s="71"/>
      <c r="M422" s="227" t="s">
        <v>22</v>
      </c>
      <c r="N422" s="228" t="s">
        <v>48</v>
      </c>
      <c r="O422" s="46"/>
      <c r="P422" s="229">
        <f>O422*H422</f>
        <v>0</v>
      </c>
      <c r="Q422" s="229">
        <v>0.00024000000000000001</v>
      </c>
      <c r="R422" s="229">
        <f>Q422*H422</f>
        <v>0.00072000000000000005</v>
      </c>
      <c r="S422" s="229">
        <v>0</v>
      </c>
      <c r="T422" s="230">
        <f>S422*H422</f>
        <v>0</v>
      </c>
      <c r="AR422" s="23" t="s">
        <v>271</v>
      </c>
      <c r="AT422" s="23" t="s">
        <v>145</v>
      </c>
      <c r="AU422" s="23" t="s">
        <v>86</v>
      </c>
      <c r="AY422" s="23" t="s">
        <v>142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24</v>
      </c>
      <c r="BK422" s="231">
        <f>ROUND(I422*H422,2)</f>
        <v>0</v>
      </c>
      <c r="BL422" s="23" t="s">
        <v>271</v>
      </c>
      <c r="BM422" s="23" t="s">
        <v>608</v>
      </c>
    </row>
    <row r="423" s="1" customFormat="1" ht="14.4" customHeight="1">
      <c r="B423" s="45"/>
      <c r="C423" s="265" t="s">
        <v>609</v>
      </c>
      <c r="D423" s="265" t="s">
        <v>246</v>
      </c>
      <c r="E423" s="266" t="s">
        <v>610</v>
      </c>
      <c r="F423" s="267" t="s">
        <v>611</v>
      </c>
      <c r="G423" s="268" t="s">
        <v>161</v>
      </c>
      <c r="H423" s="269">
        <v>1</v>
      </c>
      <c r="I423" s="270"/>
      <c r="J423" s="271">
        <f>ROUND(I423*H423,2)</f>
        <v>0</v>
      </c>
      <c r="K423" s="267" t="s">
        <v>149</v>
      </c>
      <c r="L423" s="272"/>
      <c r="M423" s="273" t="s">
        <v>22</v>
      </c>
      <c r="N423" s="274" t="s">
        <v>48</v>
      </c>
      <c r="O423" s="46"/>
      <c r="P423" s="229">
        <f>O423*H423</f>
        <v>0</v>
      </c>
      <c r="Q423" s="229">
        <v>0.034000000000000002</v>
      </c>
      <c r="R423" s="229">
        <f>Q423*H423</f>
        <v>0.034000000000000002</v>
      </c>
      <c r="S423" s="229">
        <v>0</v>
      </c>
      <c r="T423" s="230">
        <f>S423*H423</f>
        <v>0</v>
      </c>
      <c r="AR423" s="23" t="s">
        <v>368</v>
      </c>
      <c r="AT423" s="23" t="s">
        <v>246</v>
      </c>
      <c r="AU423" s="23" t="s">
        <v>86</v>
      </c>
      <c r="AY423" s="23" t="s">
        <v>142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23" t="s">
        <v>24</v>
      </c>
      <c r="BK423" s="231">
        <f>ROUND(I423*H423,2)</f>
        <v>0</v>
      </c>
      <c r="BL423" s="23" t="s">
        <v>271</v>
      </c>
      <c r="BM423" s="23" t="s">
        <v>612</v>
      </c>
    </row>
    <row r="424" s="1" customFormat="1" ht="14.4" customHeight="1">
      <c r="B424" s="45"/>
      <c r="C424" s="265" t="s">
        <v>613</v>
      </c>
      <c r="D424" s="265" t="s">
        <v>246</v>
      </c>
      <c r="E424" s="266" t="s">
        <v>614</v>
      </c>
      <c r="F424" s="267" t="s">
        <v>615</v>
      </c>
      <c r="G424" s="268" t="s">
        <v>161</v>
      </c>
      <c r="H424" s="269">
        <v>2</v>
      </c>
      <c r="I424" s="270"/>
      <c r="J424" s="271">
        <f>ROUND(I424*H424,2)</f>
        <v>0</v>
      </c>
      <c r="K424" s="267" t="s">
        <v>441</v>
      </c>
      <c r="L424" s="272"/>
      <c r="M424" s="273" t="s">
        <v>22</v>
      </c>
      <c r="N424" s="274" t="s">
        <v>48</v>
      </c>
      <c r="O424" s="46"/>
      <c r="P424" s="229">
        <f>O424*H424</f>
        <v>0</v>
      </c>
      <c r="Q424" s="229">
        <v>0.029999999999999999</v>
      </c>
      <c r="R424" s="229">
        <f>Q424*H424</f>
        <v>0.059999999999999998</v>
      </c>
      <c r="S424" s="229">
        <v>0</v>
      </c>
      <c r="T424" s="230">
        <f>S424*H424</f>
        <v>0</v>
      </c>
      <c r="AR424" s="23" t="s">
        <v>368</v>
      </c>
      <c r="AT424" s="23" t="s">
        <v>246</v>
      </c>
      <c r="AU424" s="23" t="s">
        <v>86</v>
      </c>
      <c r="AY424" s="23" t="s">
        <v>142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23" t="s">
        <v>24</v>
      </c>
      <c r="BK424" s="231">
        <f>ROUND(I424*H424,2)</f>
        <v>0</v>
      </c>
      <c r="BL424" s="23" t="s">
        <v>271</v>
      </c>
      <c r="BM424" s="23" t="s">
        <v>616</v>
      </c>
    </row>
    <row r="425" s="1" customFormat="1" ht="22.8" customHeight="1">
      <c r="B425" s="45"/>
      <c r="C425" s="220" t="s">
        <v>617</v>
      </c>
      <c r="D425" s="220" t="s">
        <v>145</v>
      </c>
      <c r="E425" s="221" t="s">
        <v>618</v>
      </c>
      <c r="F425" s="222" t="s">
        <v>619</v>
      </c>
      <c r="G425" s="223" t="s">
        <v>161</v>
      </c>
      <c r="H425" s="224">
        <v>1</v>
      </c>
      <c r="I425" s="225"/>
      <c r="J425" s="226">
        <f>ROUND(I425*H425,2)</f>
        <v>0</v>
      </c>
      <c r="K425" s="222" t="s">
        <v>149</v>
      </c>
      <c r="L425" s="71"/>
      <c r="M425" s="227" t="s">
        <v>22</v>
      </c>
      <c r="N425" s="228" t="s">
        <v>48</v>
      </c>
      <c r="O425" s="46"/>
      <c r="P425" s="229">
        <f>O425*H425</f>
        <v>0</v>
      </c>
      <c r="Q425" s="229">
        <v>0.00024000000000000001</v>
      </c>
      <c r="R425" s="229">
        <f>Q425*H425</f>
        <v>0.00024000000000000001</v>
      </c>
      <c r="S425" s="229">
        <v>0</v>
      </c>
      <c r="T425" s="230">
        <f>S425*H425</f>
        <v>0</v>
      </c>
      <c r="AR425" s="23" t="s">
        <v>271</v>
      </c>
      <c r="AT425" s="23" t="s">
        <v>145</v>
      </c>
      <c r="AU425" s="23" t="s">
        <v>86</v>
      </c>
      <c r="AY425" s="23" t="s">
        <v>142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23" t="s">
        <v>24</v>
      </c>
      <c r="BK425" s="231">
        <f>ROUND(I425*H425,2)</f>
        <v>0</v>
      </c>
      <c r="BL425" s="23" t="s">
        <v>271</v>
      </c>
      <c r="BM425" s="23" t="s">
        <v>620</v>
      </c>
    </row>
    <row r="426" s="1" customFormat="1" ht="14.4" customHeight="1">
      <c r="B426" s="45"/>
      <c r="C426" s="265" t="s">
        <v>621</v>
      </c>
      <c r="D426" s="265" t="s">
        <v>246</v>
      </c>
      <c r="E426" s="266" t="s">
        <v>622</v>
      </c>
      <c r="F426" s="267" t="s">
        <v>623</v>
      </c>
      <c r="G426" s="268" t="s">
        <v>161</v>
      </c>
      <c r="H426" s="269">
        <v>1</v>
      </c>
      <c r="I426" s="270"/>
      <c r="J426" s="271">
        <f>ROUND(I426*H426,2)</f>
        <v>0</v>
      </c>
      <c r="K426" s="267" t="s">
        <v>149</v>
      </c>
      <c r="L426" s="272"/>
      <c r="M426" s="273" t="s">
        <v>22</v>
      </c>
      <c r="N426" s="274" t="s">
        <v>48</v>
      </c>
      <c r="O426" s="46"/>
      <c r="P426" s="229">
        <f>O426*H426</f>
        <v>0</v>
      </c>
      <c r="Q426" s="229">
        <v>0.037999999999999999</v>
      </c>
      <c r="R426" s="229">
        <f>Q426*H426</f>
        <v>0.037999999999999999</v>
      </c>
      <c r="S426" s="229">
        <v>0</v>
      </c>
      <c r="T426" s="230">
        <f>S426*H426</f>
        <v>0</v>
      </c>
      <c r="AR426" s="23" t="s">
        <v>368</v>
      </c>
      <c r="AT426" s="23" t="s">
        <v>246</v>
      </c>
      <c r="AU426" s="23" t="s">
        <v>86</v>
      </c>
      <c r="AY426" s="23" t="s">
        <v>142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23" t="s">
        <v>24</v>
      </c>
      <c r="BK426" s="231">
        <f>ROUND(I426*H426,2)</f>
        <v>0</v>
      </c>
      <c r="BL426" s="23" t="s">
        <v>271</v>
      </c>
      <c r="BM426" s="23" t="s">
        <v>624</v>
      </c>
    </row>
    <row r="427" s="1" customFormat="1" ht="22.8" customHeight="1">
      <c r="B427" s="45"/>
      <c r="C427" s="220" t="s">
        <v>625</v>
      </c>
      <c r="D427" s="220" t="s">
        <v>145</v>
      </c>
      <c r="E427" s="221" t="s">
        <v>626</v>
      </c>
      <c r="F427" s="222" t="s">
        <v>627</v>
      </c>
      <c r="G427" s="223" t="s">
        <v>161</v>
      </c>
      <c r="H427" s="224">
        <v>1</v>
      </c>
      <c r="I427" s="225"/>
      <c r="J427" s="226">
        <f>ROUND(I427*H427,2)</f>
        <v>0</v>
      </c>
      <c r="K427" s="222" t="s">
        <v>149</v>
      </c>
      <c r="L427" s="71"/>
      <c r="M427" s="227" t="s">
        <v>22</v>
      </c>
      <c r="N427" s="228" t="s">
        <v>48</v>
      </c>
      <c r="O427" s="46"/>
      <c r="P427" s="229">
        <f>O427*H427</f>
        <v>0</v>
      </c>
      <c r="Q427" s="229">
        <v>0.00025000000000000001</v>
      </c>
      <c r="R427" s="229">
        <f>Q427*H427</f>
        <v>0.00025000000000000001</v>
      </c>
      <c r="S427" s="229">
        <v>0</v>
      </c>
      <c r="T427" s="230">
        <f>S427*H427</f>
        <v>0</v>
      </c>
      <c r="AR427" s="23" t="s">
        <v>271</v>
      </c>
      <c r="AT427" s="23" t="s">
        <v>145</v>
      </c>
      <c r="AU427" s="23" t="s">
        <v>86</v>
      </c>
      <c r="AY427" s="23" t="s">
        <v>142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23" t="s">
        <v>24</v>
      </c>
      <c r="BK427" s="231">
        <f>ROUND(I427*H427,2)</f>
        <v>0</v>
      </c>
      <c r="BL427" s="23" t="s">
        <v>271</v>
      </c>
      <c r="BM427" s="23" t="s">
        <v>628</v>
      </c>
    </row>
    <row r="428" s="1" customFormat="1" ht="14.4" customHeight="1">
      <c r="B428" s="45"/>
      <c r="C428" s="265" t="s">
        <v>629</v>
      </c>
      <c r="D428" s="265" t="s">
        <v>246</v>
      </c>
      <c r="E428" s="266" t="s">
        <v>630</v>
      </c>
      <c r="F428" s="267" t="s">
        <v>631</v>
      </c>
      <c r="G428" s="268" t="s">
        <v>161</v>
      </c>
      <c r="H428" s="269">
        <v>1</v>
      </c>
      <c r="I428" s="270"/>
      <c r="J428" s="271">
        <f>ROUND(I428*H428,2)</f>
        <v>0</v>
      </c>
      <c r="K428" s="267" t="s">
        <v>441</v>
      </c>
      <c r="L428" s="272"/>
      <c r="M428" s="273" t="s">
        <v>22</v>
      </c>
      <c r="N428" s="274" t="s">
        <v>48</v>
      </c>
      <c r="O428" s="46"/>
      <c r="P428" s="229">
        <f>O428*H428</f>
        <v>0</v>
      </c>
      <c r="Q428" s="229">
        <v>9.0000000000000006E-05</v>
      </c>
      <c r="R428" s="229">
        <f>Q428*H428</f>
        <v>9.0000000000000006E-05</v>
      </c>
      <c r="S428" s="229">
        <v>0</v>
      </c>
      <c r="T428" s="230">
        <f>S428*H428</f>
        <v>0</v>
      </c>
      <c r="AR428" s="23" t="s">
        <v>368</v>
      </c>
      <c r="AT428" s="23" t="s">
        <v>246</v>
      </c>
      <c r="AU428" s="23" t="s">
        <v>86</v>
      </c>
      <c r="AY428" s="23" t="s">
        <v>142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23" t="s">
        <v>24</v>
      </c>
      <c r="BK428" s="231">
        <f>ROUND(I428*H428,2)</f>
        <v>0</v>
      </c>
      <c r="BL428" s="23" t="s">
        <v>271</v>
      </c>
      <c r="BM428" s="23" t="s">
        <v>632</v>
      </c>
    </row>
    <row r="429" s="1" customFormat="1" ht="22.8" customHeight="1">
      <c r="B429" s="45"/>
      <c r="C429" s="220" t="s">
        <v>633</v>
      </c>
      <c r="D429" s="220" t="s">
        <v>145</v>
      </c>
      <c r="E429" s="221" t="s">
        <v>634</v>
      </c>
      <c r="F429" s="222" t="s">
        <v>635</v>
      </c>
      <c r="G429" s="223" t="s">
        <v>161</v>
      </c>
      <c r="H429" s="224">
        <v>53</v>
      </c>
      <c r="I429" s="225"/>
      <c r="J429" s="226">
        <f>ROUND(I429*H429,2)</f>
        <v>0</v>
      </c>
      <c r="K429" s="222" t="s">
        <v>149</v>
      </c>
      <c r="L429" s="71"/>
      <c r="M429" s="227" t="s">
        <v>22</v>
      </c>
      <c r="N429" s="228" t="s">
        <v>48</v>
      </c>
      <c r="O429" s="46"/>
      <c r="P429" s="229">
        <f>O429*H429</f>
        <v>0</v>
      </c>
      <c r="Q429" s="229">
        <v>0</v>
      </c>
      <c r="R429" s="229">
        <f>Q429*H429</f>
        <v>0</v>
      </c>
      <c r="S429" s="229">
        <v>0</v>
      </c>
      <c r="T429" s="230">
        <f>S429*H429</f>
        <v>0</v>
      </c>
      <c r="AR429" s="23" t="s">
        <v>271</v>
      </c>
      <c r="AT429" s="23" t="s">
        <v>145</v>
      </c>
      <c r="AU429" s="23" t="s">
        <v>86</v>
      </c>
      <c r="AY429" s="23" t="s">
        <v>142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23" t="s">
        <v>24</v>
      </c>
      <c r="BK429" s="231">
        <f>ROUND(I429*H429,2)</f>
        <v>0</v>
      </c>
      <c r="BL429" s="23" t="s">
        <v>271</v>
      </c>
      <c r="BM429" s="23" t="s">
        <v>636</v>
      </c>
    </row>
    <row r="430" s="12" customFormat="1">
      <c r="B430" s="243"/>
      <c r="C430" s="244"/>
      <c r="D430" s="234" t="s">
        <v>152</v>
      </c>
      <c r="E430" s="245" t="s">
        <v>22</v>
      </c>
      <c r="F430" s="246" t="s">
        <v>482</v>
      </c>
      <c r="G430" s="244"/>
      <c r="H430" s="247">
        <v>53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AT430" s="253" t="s">
        <v>152</v>
      </c>
      <c r="AU430" s="253" t="s">
        <v>86</v>
      </c>
      <c r="AV430" s="12" t="s">
        <v>86</v>
      </c>
      <c r="AW430" s="12" t="s">
        <v>41</v>
      </c>
      <c r="AX430" s="12" t="s">
        <v>24</v>
      </c>
      <c r="AY430" s="253" t="s">
        <v>142</v>
      </c>
    </row>
    <row r="431" s="1" customFormat="1" ht="14.4" customHeight="1">
      <c r="B431" s="45"/>
      <c r="C431" s="265" t="s">
        <v>637</v>
      </c>
      <c r="D431" s="265" t="s">
        <v>246</v>
      </c>
      <c r="E431" s="266" t="s">
        <v>638</v>
      </c>
      <c r="F431" s="267" t="s">
        <v>639</v>
      </c>
      <c r="G431" s="268" t="s">
        <v>166</v>
      </c>
      <c r="H431" s="269">
        <v>55.649999999999999</v>
      </c>
      <c r="I431" s="270"/>
      <c r="J431" s="271">
        <f>ROUND(I431*H431,2)</f>
        <v>0</v>
      </c>
      <c r="K431" s="267" t="s">
        <v>149</v>
      </c>
      <c r="L431" s="272"/>
      <c r="M431" s="273" t="s">
        <v>22</v>
      </c>
      <c r="N431" s="274" t="s">
        <v>48</v>
      </c>
      <c r="O431" s="46"/>
      <c r="P431" s="229">
        <f>O431*H431</f>
        <v>0</v>
      </c>
      <c r="Q431" s="229">
        <v>0.0040000000000000001</v>
      </c>
      <c r="R431" s="229">
        <f>Q431*H431</f>
        <v>0.22259999999999999</v>
      </c>
      <c r="S431" s="229">
        <v>0</v>
      </c>
      <c r="T431" s="230">
        <f>S431*H431</f>
        <v>0</v>
      </c>
      <c r="AR431" s="23" t="s">
        <v>368</v>
      </c>
      <c r="AT431" s="23" t="s">
        <v>246</v>
      </c>
      <c r="AU431" s="23" t="s">
        <v>86</v>
      </c>
      <c r="AY431" s="23" t="s">
        <v>142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23" t="s">
        <v>24</v>
      </c>
      <c r="BK431" s="231">
        <f>ROUND(I431*H431,2)</f>
        <v>0</v>
      </c>
      <c r="BL431" s="23" t="s">
        <v>271</v>
      </c>
      <c r="BM431" s="23" t="s">
        <v>640</v>
      </c>
    </row>
    <row r="432" s="12" customFormat="1">
      <c r="B432" s="243"/>
      <c r="C432" s="244"/>
      <c r="D432" s="234" t="s">
        <v>152</v>
      </c>
      <c r="E432" s="244"/>
      <c r="F432" s="246" t="s">
        <v>641</v>
      </c>
      <c r="G432" s="244"/>
      <c r="H432" s="247">
        <v>55.649999999999999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152</v>
      </c>
      <c r="AU432" s="253" t="s">
        <v>86</v>
      </c>
      <c r="AV432" s="12" t="s">
        <v>86</v>
      </c>
      <c r="AW432" s="12" t="s">
        <v>6</v>
      </c>
      <c r="AX432" s="12" t="s">
        <v>24</v>
      </c>
      <c r="AY432" s="253" t="s">
        <v>142</v>
      </c>
    </row>
    <row r="433" s="1" customFormat="1" ht="22.8" customHeight="1">
      <c r="B433" s="45"/>
      <c r="C433" s="220" t="s">
        <v>642</v>
      </c>
      <c r="D433" s="220" t="s">
        <v>145</v>
      </c>
      <c r="E433" s="221" t="s">
        <v>643</v>
      </c>
      <c r="F433" s="222" t="s">
        <v>644</v>
      </c>
      <c r="G433" s="223" t="s">
        <v>420</v>
      </c>
      <c r="H433" s="275"/>
      <c r="I433" s="225"/>
      <c r="J433" s="226">
        <f>ROUND(I433*H433,2)</f>
        <v>0</v>
      </c>
      <c r="K433" s="222" t="s">
        <v>149</v>
      </c>
      <c r="L433" s="71"/>
      <c r="M433" s="227" t="s">
        <v>22</v>
      </c>
      <c r="N433" s="228" t="s">
        <v>48</v>
      </c>
      <c r="O433" s="46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AR433" s="23" t="s">
        <v>271</v>
      </c>
      <c r="AT433" s="23" t="s">
        <v>145</v>
      </c>
      <c r="AU433" s="23" t="s">
        <v>86</v>
      </c>
      <c r="AY433" s="23" t="s">
        <v>142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23" t="s">
        <v>24</v>
      </c>
      <c r="BK433" s="231">
        <f>ROUND(I433*H433,2)</f>
        <v>0</v>
      </c>
      <c r="BL433" s="23" t="s">
        <v>271</v>
      </c>
      <c r="BM433" s="23" t="s">
        <v>645</v>
      </c>
    </row>
    <row r="434" s="10" customFormat="1" ht="29.88" customHeight="1">
      <c r="B434" s="204"/>
      <c r="C434" s="205"/>
      <c r="D434" s="206" t="s">
        <v>76</v>
      </c>
      <c r="E434" s="218" t="s">
        <v>646</v>
      </c>
      <c r="F434" s="218" t="s">
        <v>647</v>
      </c>
      <c r="G434" s="205"/>
      <c r="H434" s="205"/>
      <c r="I434" s="208"/>
      <c r="J434" s="219">
        <f>BK434</f>
        <v>0</v>
      </c>
      <c r="K434" s="205"/>
      <c r="L434" s="210"/>
      <c r="M434" s="211"/>
      <c r="N434" s="212"/>
      <c r="O434" s="212"/>
      <c r="P434" s="213">
        <f>SUM(P435:P456)</f>
        <v>0</v>
      </c>
      <c r="Q434" s="212"/>
      <c r="R434" s="213">
        <f>SUM(R435:R456)</f>
        <v>5.4887250500000002</v>
      </c>
      <c r="S434" s="212"/>
      <c r="T434" s="214">
        <f>SUM(T435:T456)</f>
        <v>7.7075000000000005</v>
      </c>
      <c r="AR434" s="215" t="s">
        <v>86</v>
      </c>
      <c r="AT434" s="216" t="s">
        <v>76</v>
      </c>
      <c r="AU434" s="216" t="s">
        <v>24</v>
      </c>
      <c r="AY434" s="215" t="s">
        <v>142</v>
      </c>
      <c r="BK434" s="217">
        <f>SUM(BK435:BK456)</f>
        <v>0</v>
      </c>
    </row>
    <row r="435" s="1" customFormat="1" ht="22.8" customHeight="1">
      <c r="B435" s="45"/>
      <c r="C435" s="220" t="s">
        <v>648</v>
      </c>
      <c r="D435" s="220" t="s">
        <v>145</v>
      </c>
      <c r="E435" s="221" t="s">
        <v>649</v>
      </c>
      <c r="F435" s="222" t="s">
        <v>650</v>
      </c>
      <c r="G435" s="223" t="s">
        <v>166</v>
      </c>
      <c r="H435" s="224">
        <v>93.099999999999994</v>
      </c>
      <c r="I435" s="225"/>
      <c r="J435" s="226">
        <f>ROUND(I435*H435,2)</f>
        <v>0</v>
      </c>
      <c r="K435" s="222" t="s">
        <v>149</v>
      </c>
      <c r="L435" s="71"/>
      <c r="M435" s="227" t="s">
        <v>22</v>
      </c>
      <c r="N435" s="228" t="s">
        <v>48</v>
      </c>
      <c r="O435" s="46"/>
      <c r="P435" s="229">
        <f>O435*H435</f>
        <v>0</v>
      </c>
      <c r="Q435" s="229">
        <v>5.0000000000000002E-05</v>
      </c>
      <c r="R435" s="229">
        <f>Q435*H435</f>
        <v>0.0046550000000000003</v>
      </c>
      <c r="S435" s="229">
        <v>0</v>
      </c>
      <c r="T435" s="230">
        <f>S435*H435</f>
        <v>0</v>
      </c>
      <c r="AR435" s="23" t="s">
        <v>271</v>
      </c>
      <c r="AT435" s="23" t="s">
        <v>145</v>
      </c>
      <c r="AU435" s="23" t="s">
        <v>86</v>
      </c>
      <c r="AY435" s="23" t="s">
        <v>142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23" t="s">
        <v>24</v>
      </c>
      <c r="BK435" s="231">
        <f>ROUND(I435*H435,2)</f>
        <v>0</v>
      </c>
      <c r="BL435" s="23" t="s">
        <v>271</v>
      </c>
      <c r="BM435" s="23" t="s">
        <v>651</v>
      </c>
    </row>
    <row r="436" s="11" customFormat="1">
      <c r="B436" s="232"/>
      <c r="C436" s="233"/>
      <c r="D436" s="234" t="s">
        <v>152</v>
      </c>
      <c r="E436" s="235" t="s">
        <v>22</v>
      </c>
      <c r="F436" s="236" t="s">
        <v>311</v>
      </c>
      <c r="G436" s="233"/>
      <c r="H436" s="235" t="s">
        <v>22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AT436" s="242" t="s">
        <v>152</v>
      </c>
      <c r="AU436" s="242" t="s">
        <v>86</v>
      </c>
      <c r="AV436" s="11" t="s">
        <v>24</v>
      </c>
      <c r="AW436" s="11" t="s">
        <v>41</v>
      </c>
      <c r="AX436" s="11" t="s">
        <v>77</v>
      </c>
      <c r="AY436" s="242" t="s">
        <v>142</v>
      </c>
    </row>
    <row r="437" s="12" customFormat="1">
      <c r="B437" s="243"/>
      <c r="C437" s="244"/>
      <c r="D437" s="234" t="s">
        <v>152</v>
      </c>
      <c r="E437" s="245" t="s">
        <v>22</v>
      </c>
      <c r="F437" s="246" t="s">
        <v>652</v>
      </c>
      <c r="G437" s="244"/>
      <c r="H437" s="247">
        <v>59.799999999999997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152</v>
      </c>
      <c r="AU437" s="253" t="s">
        <v>86</v>
      </c>
      <c r="AV437" s="12" t="s">
        <v>86</v>
      </c>
      <c r="AW437" s="12" t="s">
        <v>41</v>
      </c>
      <c r="AX437" s="12" t="s">
        <v>77</v>
      </c>
      <c r="AY437" s="253" t="s">
        <v>142</v>
      </c>
    </row>
    <row r="438" s="12" customFormat="1">
      <c r="B438" s="243"/>
      <c r="C438" s="244"/>
      <c r="D438" s="234" t="s">
        <v>152</v>
      </c>
      <c r="E438" s="245" t="s">
        <v>22</v>
      </c>
      <c r="F438" s="246" t="s">
        <v>653</v>
      </c>
      <c r="G438" s="244"/>
      <c r="H438" s="247">
        <v>-2.8999999999999999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AT438" s="253" t="s">
        <v>152</v>
      </c>
      <c r="AU438" s="253" t="s">
        <v>86</v>
      </c>
      <c r="AV438" s="12" t="s">
        <v>86</v>
      </c>
      <c r="AW438" s="12" t="s">
        <v>41</v>
      </c>
      <c r="AX438" s="12" t="s">
        <v>77</v>
      </c>
      <c r="AY438" s="253" t="s">
        <v>142</v>
      </c>
    </row>
    <row r="439" s="12" customFormat="1">
      <c r="B439" s="243"/>
      <c r="C439" s="244"/>
      <c r="D439" s="234" t="s">
        <v>152</v>
      </c>
      <c r="E439" s="245" t="s">
        <v>22</v>
      </c>
      <c r="F439" s="246" t="s">
        <v>654</v>
      </c>
      <c r="G439" s="244"/>
      <c r="H439" s="247">
        <v>-3.7999999999999998</v>
      </c>
      <c r="I439" s="248"/>
      <c r="J439" s="244"/>
      <c r="K439" s="244"/>
      <c r="L439" s="249"/>
      <c r="M439" s="250"/>
      <c r="N439" s="251"/>
      <c r="O439" s="251"/>
      <c r="P439" s="251"/>
      <c r="Q439" s="251"/>
      <c r="R439" s="251"/>
      <c r="S439" s="251"/>
      <c r="T439" s="252"/>
      <c r="AT439" s="253" t="s">
        <v>152</v>
      </c>
      <c r="AU439" s="253" t="s">
        <v>86</v>
      </c>
      <c r="AV439" s="12" t="s">
        <v>86</v>
      </c>
      <c r="AW439" s="12" t="s">
        <v>41</v>
      </c>
      <c r="AX439" s="12" t="s">
        <v>77</v>
      </c>
      <c r="AY439" s="253" t="s">
        <v>142</v>
      </c>
    </row>
    <row r="440" s="12" customFormat="1">
      <c r="B440" s="243"/>
      <c r="C440" s="244"/>
      <c r="D440" s="234" t="s">
        <v>152</v>
      </c>
      <c r="E440" s="245" t="s">
        <v>22</v>
      </c>
      <c r="F440" s="246" t="s">
        <v>655</v>
      </c>
      <c r="G440" s="244"/>
      <c r="H440" s="247">
        <v>-7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152</v>
      </c>
      <c r="AU440" s="253" t="s">
        <v>86</v>
      </c>
      <c r="AV440" s="12" t="s">
        <v>86</v>
      </c>
      <c r="AW440" s="12" t="s">
        <v>41</v>
      </c>
      <c r="AX440" s="12" t="s">
        <v>77</v>
      </c>
      <c r="AY440" s="253" t="s">
        <v>142</v>
      </c>
    </row>
    <row r="441" s="11" customFormat="1">
      <c r="B441" s="232"/>
      <c r="C441" s="233"/>
      <c r="D441" s="234" t="s">
        <v>152</v>
      </c>
      <c r="E441" s="235" t="s">
        <v>22</v>
      </c>
      <c r="F441" s="236" t="s">
        <v>313</v>
      </c>
      <c r="G441" s="233"/>
      <c r="H441" s="235" t="s">
        <v>22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152</v>
      </c>
      <c r="AU441" s="242" t="s">
        <v>86</v>
      </c>
      <c r="AV441" s="11" t="s">
        <v>24</v>
      </c>
      <c r="AW441" s="11" t="s">
        <v>41</v>
      </c>
      <c r="AX441" s="11" t="s">
        <v>77</v>
      </c>
      <c r="AY441" s="242" t="s">
        <v>142</v>
      </c>
    </row>
    <row r="442" s="12" customFormat="1">
      <c r="B442" s="243"/>
      <c r="C442" s="244"/>
      <c r="D442" s="234" t="s">
        <v>152</v>
      </c>
      <c r="E442" s="245" t="s">
        <v>22</v>
      </c>
      <c r="F442" s="246" t="s">
        <v>656</v>
      </c>
      <c r="G442" s="244"/>
      <c r="H442" s="247">
        <v>52.5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152</v>
      </c>
      <c r="AU442" s="253" t="s">
        <v>86</v>
      </c>
      <c r="AV442" s="12" t="s">
        <v>86</v>
      </c>
      <c r="AW442" s="12" t="s">
        <v>41</v>
      </c>
      <c r="AX442" s="12" t="s">
        <v>77</v>
      </c>
      <c r="AY442" s="253" t="s">
        <v>142</v>
      </c>
    </row>
    <row r="443" s="12" customFormat="1">
      <c r="B443" s="243"/>
      <c r="C443" s="244"/>
      <c r="D443" s="234" t="s">
        <v>152</v>
      </c>
      <c r="E443" s="245" t="s">
        <v>22</v>
      </c>
      <c r="F443" s="246" t="s">
        <v>657</v>
      </c>
      <c r="G443" s="244"/>
      <c r="H443" s="247">
        <v>2.3999999999999999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152</v>
      </c>
      <c r="AU443" s="253" t="s">
        <v>86</v>
      </c>
      <c r="AV443" s="12" t="s">
        <v>86</v>
      </c>
      <c r="AW443" s="12" t="s">
        <v>41</v>
      </c>
      <c r="AX443" s="12" t="s">
        <v>77</v>
      </c>
      <c r="AY443" s="253" t="s">
        <v>142</v>
      </c>
    </row>
    <row r="444" s="12" customFormat="1">
      <c r="B444" s="243"/>
      <c r="C444" s="244"/>
      <c r="D444" s="234" t="s">
        <v>152</v>
      </c>
      <c r="E444" s="245" t="s">
        <v>22</v>
      </c>
      <c r="F444" s="246" t="s">
        <v>655</v>
      </c>
      <c r="G444" s="244"/>
      <c r="H444" s="247">
        <v>-7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AT444" s="253" t="s">
        <v>152</v>
      </c>
      <c r="AU444" s="253" t="s">
        <v>86</v>
      </c>
      <c r="AV444" s="12" t="s">
        <v>86</v>
      </c>
      <c r="AW444" s="12" t="s">
        <v>41</v>
      </c>
      <c r="AX444" s="12" t="s">
        <v>77</v>
      </c>
      <c r="AY444" s="253" t="s">
        <v>142</v>
      </c>
    </row>
    <row r="445" s="12" customFormat="1">
      <c r="B445" s="243"/>
      <c r="C445" s="244"/>
      <c r="D445" s="234" t="s">
        <v>152</v>
      </c>
      <c r="E445" s="245" t="s">
        <v>22</v>
      </c>
      <c r="F445" s="246" t="s">
        <v>658</v>
      </c>
      <c r="G445" s="244"/>
      <c r="H445" s="247">
        <v>-0.90000000000000002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AT445" s="253" t="s">
        <v>152</v>
      </c>
      <c r="AU445" s="253" t="s">
        <v>86</v>
      </c>
      <c r="AV445" s="12" t="s">
        <v>86</v>
      </c>
      <c r="AW445" s="12" t="s">
        <v>41</v>
      </c>
      <c r="AX445" s="12" t="s">
        <v>77</v>
      </c>
      <c r="AY445" s="253" t="s">
        <v>142</v>
      </c>
    </row>
    <row r="446" s="13" customFormat="1">
      <c r="B446" s="254"/>
      <c r="C446" s="255"/>
      <c r="D446" s="234" t="s">
        <v>152</v>
      </c>
      <c r="E446" s="256" t="s">
        <v>22</v>
      </c>
      <c r="F446" s="257" t="s">
        <v>158</v>
      </c>
      <c r="G446" s="255"/>
      <c r="H446" s="258">
        <v>93.099999999999994</v>
      </c>
      <c r="I446" s="259"/>
      <c r="J446" s="255"/>
      <c r="K446" s="255"/>
      <c r="L446" s="260"/>
      <c r="M446" s="261"/>
      <c r="N446" s="262"/>
      <c r="O446" s="262"/>
      <c r="P446" s="262"/>
      <c r="Q446" s="262"/>
      <c r="R446" s="262"/>
      <c r="S446" s="262"/>
      <c r="T446" s="263"/>
      <c r="AT446" s="264" t="s">
        <v>152</v>
      </c>
      <c r="AU446" s="264" t="s">
        <v>86</v>
      </c>
      <c r="AV446" s="13" t="s">
        <v>150</v>
      </c>
      <c r="AW446" s="13" t="s">
        <v>41</v>
      </c>
      <c r="AX446" s="13" t="s">
        <v>24</v>
      </c>
      <c r="AY446" s="264" t="s">
        <v>142</v>
      </c>
    </row>
    <row r="447" s="1" customFormat="1" ht="14.4" customHeight="1">
      <c r="B447" s="45"/>
      <c r="C447" s="265" t="s">
        <v>659</v>
      </c>
      <c r="D447" s="265" t="s">
        <v>246</v>
      </c>
      <c r="E447" s="266" t="s">
        <v>660</v>
      </c>
      <c r="F447" s="267" t="s">
        <v>661</v>
      </c>
      <c r="G447" s="268" t="s">
        <v>166</v>
      </c>
      <c r="H447" s="269">
        <v>102.41</v>
      </c>
      <c r="I447" s="270"/>
      <c r="J447" s="271">
        <f>ROUND(I447*H447,2)</f>
        <v>0</v>
      </c>
      <c r="K447" s="267" t="s">
        <v>149</v>
      </c>
      <c r="L447" s="272"/>
      <c r="M447" s="273" t="s">
        <v>22</v>
      </c>
      <c r="N447" s="274" t="s">
        <v>48</v>
      </c>
      <c r="O447" s="46"/>
      <c r="P447" s="229">
        <f>O447*H447</f>
        <v>0</v>
      </c>
      <c r="Q447" s="229">
        <v>0.000205</v>
      </c>
      <c r="R447" s="229">
        <f>Q447*H447</f>
        <v>0.02099405</v>
      </c>
      <c r="S447" s="229">
        <v>0</v>
      </c>
      <c r="T447" s="230">
        <f>S447*H447</f>
        <v>0</v>
      </c>
      <c r="AR447" s="23" t="s">
        <v>368</v>
      </c>
      <c r="AT447" s="23" t="s">
        <v>246</v>
      </c>
      <c r="AU447" s="23" t="s">
        <v>86</v>
      </c>
      <c r="AY447" s="23" t="s">
        <v>142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23" t="s">
        <v>24</v>
      </c>
      <c r="BK447" s="231">
        <f>ROUND(I447*H447,2)</f>
        <v>0</v>
      </c>
      <c r="BL447" s="23" t="s">
        <v>271</v>
      </c>
      <c r="BM447" s="23" t="s">
        <v>662</v>
      </c>
    </row>
    <row r="448" s="12" customFormat="1">
      <c r="B448" s="243"/>
      <c r="C448" s="244"/>
      <c r="D448" s="234" t="s">
        <v>152</v>
      </c>
      <c r="E448" s="244"/>
      <c r="F448" s="246" t="s">
        <v>663</v>
      </c>
      <c r="G448" s="244"/>
      <c r="H448" s="247">
        <v>102.41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AT448" s="253" t="s">
        <v>152</v>
      </c>
      <c r="AU448" s="253" t="s">
        <v>86</v>
      </c>
      <c r="AV448" s="12" t="s">
        <v>86</v>
      </c>
      <c r="AW448" s="12" t="s">
        <v>6</v>
      </c>
      <c r="AX448" s="12" t="s">
        <v>24</v>
      </c>
      <c r="AY448" s="253" t="s">
        <v>142</v>
      </c>
    </row>
    <row r="449" s="1" customFormat="1" ht="22.8" customHeight="1">
      <c r="B449" s="45"/>
      <c r="C449" s="220" t="s">
        <v>664</v>
      </c>
      <c r="D449" s="220" t="s">
        <v>145</v>
      </c>
      <c r="E449" s="221" t="s">
        <v>665</v>
      </c>
      <c r="F449" s="222" t="s">
        <v>666</v>
      </c>
      <c r="G449" s="223" t="s">
        <v>148</v>
      </c>
      <c r="H449" s="224">
        <v>308.30000000000001</v>
      </c>
      <c r="I449" s="225"/>
      <c r="J449" s="226">
        <f>ROUND(I449*H449,2)</f>
        <v>0</v>
      </c>
      <c r="K449" s="222" t="s">
        <v>149</v>
      </c>
      <c r="L449" s="71"/>
      <c r="M449" s="227" t="s">
        <v>22</v>
      </c>
      <c r="N449" s="228" t="s">
        <v>48</v>
      </c>
      <c r="O449" s="46"/>
      <c r="P449" s="229">
        <f>O449*H449</f>
        <v>0</v>
      </c>
      <c r="Q449" s="229">
        <v>0.01762</v>
      </c>
      <c r="R449" s="229">
        <f>Q449*H449</f>
        <v>5.4322460000000001</v>
      </c>
      <c r="S449" s="229">
        <v>0</v>
      </c>
      <c r="T449" s="230">
        <f>S449*H449</f>
        <v>0</v>
      </c>
      <c r="AR449" s="23" t="s">
        <v>271</v>
      </c>
      <c r="AT449" s="23" t="s">
        <v>145</v>
      </c>
      <c r="AU449" s="23" t="s">
        <v>86</v>
      </c>
      <c r="AY449" s="23" t="s">
        <v>142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23" t="s">
        <v>24</v>
      </c>
      <c r="BK449" s="231">
        <f>ROUND(I449*H449,2)</f>
        <v>0</v>
      </c>
      <c r="BL449" s="23" t="s">
        <v>271</v>
      </c>
      <c r="BM449" s="23" t="s">
        <v>667</v>
      </c>
    </row>
    <row r="450" s="11" customFormat="1">
      <c r="B450" s="232"/>
      <c r="C450" s="233"/>
      <c r="D450" s="234" t="s">
        <v>152</v>
      </c>
      <c r="E450" s="235" t="s">
        <v>22</v>
      </c>
      <c r="F450" s="236" t="s">
        <v>294</v>
      </c>
      <c r="G450" s="233"/>
      <c r="H450" s="235" t="s">
        <v>22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AT450" s="242" t="s">
        <v>152</v>
      </c>
      <c r="AU450" s="242" t="s">
        <v>86</v>
      </c>
      <c r="AV450" s="11" t="s">
        <v>24</v>
      </c>
      <c r="AW450" s="11" t="s">
        <v>41</v>
      </c>
      <c r="AX450" s="11" t="s">
        <v>77</v>
      </c>
      <c r="AY450" s="242" t="s">
        <v>142</v>
      </c>
    </row>
    <row r="451" s="12" customFormat="1">
      <c r="B451" s="243"/>
      <c r="C451" s="244"/>
      <c r="D451" s="234" t="s">
        <v>152</v>
      </c>
      <c r="E451" s="245" t="s">
        <v>22</v>
      </c>
      <c r="F451" s="246" t="s">
        <v>295</v>
      </c>
      <c r="G451" s="244"/>
      <c r="H451" s="247">
        <v>308.30000000000001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AT451" s="253" t="s">
        <v>152</v>
      </c>
      <c r="AU451" s="253" t="s">
        <v>86</v>
      </c>
      <c r="AV451" s="12" t="s">
        <v>86</v>
      </c>
      <c r="AW451" s="12" t="s">
        <v>41</v>
      </c>
      <c r="AX451" s="12" t="s">
        <v>24</v>
      </c>
      <c r="AY451" s="253" t="s">
        <v>142</v>
      </c>
    </row>
    <row r="452" s="1" customFormat="1" ht="14.4" customHeight="1">
      <c r="B452" s="45"/>
      <c r="C452" s="220" t="s">
        <v>668</v>
      </c>
      <c r="D452" s="220" t="s">
        <v>145</v>
      </c>
      <c r="E452" s="221" t="s">
        <v>669</v>
      </c>
      <c r="F452" s="222" t="s">
        <v>670</v>
      </c>
      <c r="G452" s="223" t="s">
        <v>148</v>
      </c>
      <c r="H452" s="224">
        <v>308.30000000000001</v>
      </c>
      <c r="I452" s="225"/>
      <c r="J452" s="226">
        <f>ROUND(I452*H452,2)</f>
        <v>0</v>
      </c>
      <c r="K452" s="222" t="s">
        <v>149</v>
      </c>
      <c r="L452" s="71"/>
      <c r="M452" s="227" t="s">
        <v>22</v>
      </c>
      <c r="N452" s="228" t="s">
        <v>48</v>
      </c>
      <c r="O452" s="46"/>
      <c r="P452" s="229">
        <f>O452*H452</f>
        <v>0</v>
      </c>
      <c r="Q452" s="229">
        <v>0</v>
      </c>
      <c r="R452" s="229">
        <f>Q452*H452</f>
        <v>0</v>
      </c>
      <c r="S452" s="229">
        <v>0.025000000000000001</v>
      </c>
      <c r="T452" s="230">
        <f>S452*H452</f>
        <v>7.7075000000000005</v>
      </c>
      <c r="AR452" s="23" t="s">
        <v>271</v>
      </c>
      <c r="AT452" s="23" t="s">
        <v>145</v>
      </c>
      <c r="AU452" s="23" t="s">
        <v>86</v>
      </c>
      <c r="AY452" s="23" t="s">
        <v>142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23" t="s">
        <v>24</v>
      </c>
      <c r="BK452" s="231">
        <f>ROUND(I452*H452,2)</f>
        <v>0</v>
      </c>
      <c r="BL452" s="23" t="s">
        <v>271</v>
      </c>
      <c r="BM452" s="23" t="s">
        <v>671</v>
      </c>
    </row>
    <row r="453" s="11" customFormat="1">
      <c r="B453" s="232"/>
      <c r="C453" s="233"/>
      <c r="D453" s="234" t="s">
        <v>152</v>
      </c>
      <c r="E453" s="235" t="s">
        <v>22</v>
      </c>
      <c r="F453" s="236" t="s">
        <v>294</v>
      </c>
      <c r="G453" s="233"/>
      <c r="H453" s="235" t="s">
        <v>22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152</v>
      </c>
      <c r="AU453" s="242" t="s">
        <v>86</v>
      </c>
      <c r="AV453" s="11" t="s">
        <v>24</v>
      </c>
      <c r="AW453" s="11" t="s">
        <v>41</v>
      </c>
      <c r="AX453" s="11" t="s">
        <v>77</v>
      </c>
      <c r="AY453" s="242" t="s">
        <v>142</v>
      </c>
    </row>
    <row r="454" s="12" customFormat="1">
      <c r="B454" s="243"/>
      <c r="C454" s="244"/>
      <c r="D454" s="234" t="s">
        <v>152</v>
      </c>
      <c r="E454" s="245" t="s">
        <v>22</v>
      </c>
      <c r="F454" s="246" t="s">
        <v>295</v>
      </c>
      <c r="G454" s="244"/>
      <c r="H454" s="247">
        <v>308.30000000000001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152</v>
      </c>
      <c r="AU454" s="253" t="s">
        <v>86</v>
      </c>
      <c r="AV454" s="12" t="s">
        <v>86</v>
      </c>
      <c r="AW454" s="12" t="s">
        <v>41</v>
      </c>
      <c r="AX454" s="12" t="s">
        <v>24</v>
      </c>
      <c r="AY454" s="253" t="s">
        <v>142</v>
      </c>
    </row>
    <row r="455" s="1" customFormat="1" ht="14.4" customHeight="1">
      <c r="B455" s="45"/>
      <c r="C455" s="220" t="s">
        <v>672</v>
      </c>
      <c r="D455" s="220" t="s">
        <v>145</v>
      </c>
      <c r="E455" s="221" t="s">
        <v>673</v>
      </c>
      <c r="F455" s="222" t="s">
        <v>674</v>
      </c>
      <c r="G455" s="223" t="s">
        <v>148</v>
      </c>
      <c r="H455" s="224">
        <v>308.30000000000001</v>
      </c>
      <c r="I455" s="225"/>
      <c r="J455" s="226">
        <f>ROUND(I455*H455,2)</f>
        <v>0</v>
      </c>
      <c r="K455" s="222" t="s">
        <v>149</v>
      </c>
      <c r="L455" s="71"/>
      <c r="M455" s="227" t="s">
        <v>22</v>
      </c>
      <c r="N455" s="228" t="s">
        <v>48</v>
      </c>
      <c r="O455" s="46"/>
      <c r="P455" s="229">
        <f>O455*H455</f>
        <v>0</v>
      </c>
      <c r="Q455" s="229">
        <v>0.00010000000000000001</v>
      </c>
      <c r="R455" s="229">
        <f>Q455*H455</f>
        <v>0.030830000000000003</v>
      </c>
      <c r="S455" s="229">
        <v>0</v>
      </c>
      <c r="T455" s="230">
        <f>S455*H455</f>
        <v>0</v>
      </c>
      <c r="AR455" s="23" t="s">
        <v>271</v>
      </c>
      <c r="AT455" s="23" t="s">
        <v>145</v>
      </c>
      <c r="AU455" s="23" t="s">
        <v>86</v>
      </c>
      <c r="AY455" s="23" t="s">
        <v>142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23" t="s">
        <v>24</v>
      </c>
      <c r="BK455" s="231">
        <f>ROUND(I455*H455,2)</f>
        <v>0</v>
      </c>
      <c r="BL455" s="23" t="s">
        <v>271</v>
      </c>
      <c r="BM455" s="23" t="s">
        <v>675</v>
      </c>
    </row>
    <row r="456" s="1" customFormat="1" ht="22.8" customHeight="1">
      <c r="B456" s="45"/>
      <c r="C456" s="220" t="s">
        <v>676</v>
      </c>
      <c r="D456" s="220" t="s">
        <v>145</v>
      </c>
      <c r="E456" s="221" t="s">
        <v>677</v>
      </c>
      <c r="F456" s="222" t="s">
        <v>678</v>
      </c>
      <c r="G456" s="223" t="s">
        <v>384</v>
      </c>
      <c r="H456" s="224">
        <v>5.4889999999999999</v>
      </c>
      <c r="I456" s="225"/>
      <c r="J456" s="226">
        <f>ROUND(I456*H456,2)</f>
        <v>0</v>
      </c>
      <c r="K456" s="222" t="s">
        <v>149</v>
      </c>
      <c r="L456" s="71"/>
      <c r="M456" s="227" t="s">
        <v>22</v>
      </c>
      <c r="N456" s="228" t="s">
        <v>48</v>
      </c>
      <c r="O456" s="46"/>
      <c r="P456" s="229">
        <f>O456*H456</f>
        <v>0</v>
      </c>
      <c r="Q456" s="229">
        <v>0</v>
      </c>
      <c r="R456" s="229">
        <f>Q456*H456</f>
        <v>0</v>
      </c>
      <c r="S456" s="229">
        <v>0</v>
      </c>
      <c r="T456" s="230">
        <f>S456*H456</f>
        <v>0</v>
      </c>
      <c r="AR456" s="23" t="s">
        <v>271</v>
      </c>
      <c r="AT456" s="23" t="s">
        <v>145</v>
      </c>
      <c r="AU456" s="23" t="s">
        <v>86</v>
      </c>
      <c r="AY456" s="23" t="s">
        <v>142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23" t="s">
        <v>24</v>
      </c>
      <c r="BK456" s="231">
        <f>ROUND(I456*H456,2)</f>
        <v>0</v>
      </c>
      <c r="BL456" s="23" t="s">
        <v>271</v>
      </c>
      <c r="BM456" s="23" t="s">
        <v>679</v>
      </c>
    </row>
    <row r="457" s="10" customFormat="1" ht="29.88" customHeight="1">
      <c r="B457" s="204"/>
      <c r="C457" s="205"/>
      <c r="D457" s="206" t="s">
        <v>76</v>
      </c>
      <c r="E457" s="218" t="s">
        <v>680</v>
      </c>
      <c r="F457" s="218" t="s">
        <v>681</v>
      </c>
      <c r="G457" s="205"/>
      <c r="H457" s="205"/>
      <c r="I457" s="208"/>
      <c r="J457" s="219">
        <f>BK457</f>
        <v>0</v>
      </c>
      <c r="K457" s="205"/>
      <c r="L457" s="210"/>
      <c r="M457" s="211"/>
      <c r="N457" s="212"/>
      <c r="O457" s="212"/>
      <c r="P457" s="213">
        <f>SUM(P458:P475)</f>
        <v>0</v>
      </c>
      <c r="Q457" s="212"/>
      <c r="R457" s="213">
        <f>SUM(R458:R475)</f>
        <v>0.29092800000000002</v>
      </c>
      <c r="S457" s="212"/>
      <c r="T457" s="214">
        <f>SUM(T458:T475)</f>
        <v>0</v>
      </c>
      <c r="AR457" s="215" t="s">
        <v>86</v>
      </c>
      <c r="AT457" s="216" t="s">
        <v>76</v>
      </c>
      <c r="AU457" s="216" t="s">
        <v>24</v>
      </c>
      <c r="AY457" s="215" t="s">
        <v>142</v>
      </c>
      <c r="BK457" s="217">
        <f>SUM(BK458:BK475)</f>
        <v>0</v>
      </c>
    </row>
    <row r="458" s="1" customFormat="1" ht="22.8" customHeight="1">
      <c r="B458" s="45"/>
      <c r="C458" s="220" t="s">
        <v>682</v>
      </c>
      <c r="D458" s="220" t="s">
        <v>145</v>
      </c>
      <c r="E458" s="221" t="s">
        <v>683</v>
      </c>
      <c r="F458" s="222" t="s">
        <v>684</v>
      </c>
      <c r="G458" s="223" t="s">
        <v>148</v>
      </c>
      <c r="H458" s="224">
        <v>450.10000000000002</v>
      </c>
      <c r="I458" s="225"/>
      <c r="J458" s="226">
        <f>ROUND(I458*H458,2)</f>
        <v>0</v>
      </c>
      <c r="K458" s="222" t="s">
        <v>149</v>
      </c>
      <c r="L458" s="71"/>
      <c r="M458" s="227" t="s">
        <v>22</v>
      </c>
      <c r="N458" s="228" t="s">
        <v>48</v>
      </c>
      <c r="O458" s="46"/>
      <c r="P458" s="229">
        <f>O458*H458</f>
        <v>0</v>
      </c>
      <c r="Q458" s="229">
        <v>0.00020000000000000001</v>
      </c>
      <c r="R458" s="229">
        <f>Q458*H458</f>
        <v>0.090020000000000003</v>
      </c>
      <c r="S458" s="229">
        <v>0</v>
      </c>
      <c r="T458" s="230">
        <f>S458*H458</f>
        <v>0</v>
      </c>
      <c r="AR458" s="23" t="s">
        <v>271</v>
      </c>
      <c r="AT458" s="23" t="s">
        <v>145</v>
      </c>
      <c r="AU458" s="23" t="s">
        <v>86</v>
      </c>
      <c r="AY458" s="23" t="s">
        <v>142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23" t="s">
        <v>24</v>
      </c>
      <c r="BK458" s="231">
        <f>ROUND(I458*H458,2)</f>
        <v>0</v>
      </c>
      <c r="BL458" s="23" t="s">
        <v>271</v>
      </c>
      <c r="BM458" s="23" t="s">
        <v>685</v>
      </c>
    </row>
    <row r="459" s="11" customFormat="1">
      <c r="B459" s="232"/>
      <c r="C459" s="233"/>
      <c r="D459" s="234" t="s">
        <v>152</v>
      </c>
      <c r="E459" s="235" t="s">
        <v>22</v>
      </c>
      <c r="F459" s="236" t="s">
        <v>175</v>
      </c>
      <c r="G459" s="233"/>
      <c r="H459" s="235" t="s">
        <v>22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152</v>
      </c>
      <c r="AU459" s="242" t="s">
        <v>86</v>
      </c>
      <c r="AV459" s="11" t="s">
        <v>24</v>
      </c>
      <c r="AW459" s="11" t="s">
        <v>41</v>
      </c>
      <c r="AX459" s="11" t="s">
        <v>77</v>
      </c>
      <c r="AY459" s="242" t="s">
        <v>142</v>
      </c>
    </row>
    <row r="460" s="12" customFormat="1">
      <c r="B460" s="243"/>
      <c r="C460" s="244"/>
      <c r="D460" s="234" t="s">
        <v>152</v>
      </c>
      <c r="E460" s="245" t="s">
        <v>22</v>
      </c>
      <c r="F460" s="246" t="s">
        <v>176</v>
      </c>
      <c r="G460" s="244"/>
      <c r="H460" s="247">
        <v>197.90000000000001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152</v>
      </c>
      <c r="AU460" s="253" t="s">
        <v>86</v>
      </c>
      <c r="AV460" s="12" t="s">
        <v>86</v>
      </c>
      <c r="AW460" s="12" t="s">
        <v>41</v>
      </c>
      <c r="AX460" s="12" t="s">
        <v>77</v>
      </c>
      <c r="AY460" s="253" t="s">
        <v>142</v>
      </c>
    </row>
    <row r="461" s="11" customFormat="1">
      <c r="B461" s="232"/>
      <c r="C461" s="233"/>
      <c r="D461" s="234" t="s">
        <v>152</v>
      </c>
      <c r="E461" s="235" t="s">
        <v>22</v>
      </c>
      <c r="F461" s="236" t="s">
        <v>430</v>
      </c>
      <c r="G461" s="233"/>
      <c r="H461" s="235" t="s">
        <v>22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AT461" s="242" t="s">
        <v>152</v>
      </c>
      <c r="AU461" s="242" t="s">
        <v>86</v>
      </c>
      <c r="AV461" s="11" t="s">
        <v>24</v>
      </c>
      <c r="AW461" s="11" t="s">
        <v>41</v>
      </c>
      <c r="AX461" s="11" t="s">
        <v>77</v>
      </c>
      <c r="AY461" s="242" t="s">
        <v>142</v>
      </c>
    </row>
    <row r="462" s="12" customFormat="1">
      <c r="B462" s="243"/>
      <c r="C462" s="244"/>
      <c r="D462" s="234" t="s">
        <v>152</v>
      </c>
      <c r="E462" s="245" t="s">
        <v>22</v>
      </c>
      <c r="F462" s="246" t="s">
        <v>431</v>
      </c>
      <c r="G462" s="244"/>
      <c r="H462" s="247">
        <v>252.19999999999999</v>
      </c>
      <c r="I462" s="248"/>
      <c r="J462" s="244"/>
      <c r="K462" s="244"/>
      <c r="L462" s="249"/>
      <c r="M462" s="250"/>
      <c r="N462" s="251"/>
      <c r="O462" s="251"/>
      <c r="P462" s="251"/>
      <c r="Q462" s="251"/>
      <c r="R462" s="251"/>
      <c r="S462" s="251"/>
      <c r="T462" s="252"/>
      <c r="AT462" s="253" t="s">
        <v>152</v>
      </c>
      <c r="AU462" s="253" t="s">
        <v>86</v>
      </c>
      <c r="AV462" s="12" t="s">
        <v>86</v>
      </c>
      <c r="AW462" s="12" t="s">
        <v>41</v>
      </c>
      <c r="AX462" s="12" t="s">
        <v>77</v>
      </c>
      <c r="AY462" s="253" t="s">
        <v>142</v>
      </c>
    </row>
    <row r="463" s="13" customFormat="1">
      <c r="B463" s="254"/>
      <c r="C463" s="255"/>
      <c r="D463" s="234" t="s">
        <v>152</v>
      </c>
      <c r="E463" s="256" t="s">
        <v>22</v>
      </c>
      <c r="F463" s="257" t="s">
        <v>158</v>
      </c>
      <c r="G463" s="255"/>
      <c r="H463" s="258">
        <v>450.10000000000002</v>
      </c>
      <c r="I463" s="259"/>
      <c r="J463" s="255"/>
      <c r="K463" s="255"/>
      <c r="L463" s="260"/>
      <c r="M463" s="261"/>
      <c r="N463" s="262"/>
      <c r="O463" s="262"/>
      <c r="P463" s="262"/>
      <c r="Q463" s="262"/>
      <c r="R463" s="262"/>
      <c r="S463" s="262"/>
      <c r="T463" s="263"/>
      <c r="AT463" s="264" t="s">
        <v>152</v>
      </c>
      <c r="AU463" s="264" t="s">
        <v>86</v>
      </c>
      <c r="AV463" s="13" t="s">
        <v>150</v>
      </c>
      <c r="AW463" s="13" t="s">
        <v>41</v>
      </c>
      <c r="AX463" s="13" t="s">
        <v>24</v>
      </c>
      <c r="AY463" s="264" t="s">
        <v>142</v>
      </c>
    </row>
    <row r="464" s="1" customFormat="1" ht="22.8" customHeight="1">
      <c r="B464" s="45"/>
      <c r="C464" s="220" t="s">
        <v>686</v>
      </c>
      <c r="D464" s="220" t="s">
        <v>145</v>
      </c>
      <c r="E464" s="221" t="s">
        <v>687</v>
      </c>
      <c r="F464" s="222" t="s">
        <v>688</v>
      </c>
      <c r="G464" s="223" t="s">
        <v>148</v>
      </c>
      <c r="H464" s="224">
        <v>431.5</v>
      </c>
      <c r="I464" s="225"/>
      <c r="J464" s="226">
        <f>ROUND(I464*H464,2)</f>
        <v>0</v>
      </c>
      <c r="K464" s="222" t="s">
        <v>149</v>
      </c>
      <c r="L464" s="71"/>
      <c r="M464" s="227" t="s">
        <v>22</v>
      </c>
      <c r="N464" s="228" t="s">
        <v>48</v>
      </c>
      <c r="O464" s="46"/>
      <c r="P464" s="229">
        <f>O464*H464</f>
        <v>0</v>
      </c>
      <c r="Q464" s="229">
        <v>0.00020000000000000001</v>
      </c>
      <c r="R464" s="229">
        <f>Q464*H464</f>
        <v>0.086300000000000002</v>
      </c>
      <c r="S464" s="229">
        <v>0</v>
      </c>
      <c r="T464" s="230">
        <f>S464*H464</f>
        <v>0</v>
      </c>
      <c r="AR464" s="23" t="s">
        <v>271</v>
      </c>
      <c r="AT464" s="23" t="s">
        <v>145</v>
      </c>
      <c r="AU464" s="23" t="s">
        <v>86</v>
      </c>
      <c r="AY464" s="23" t="s">
        <v>142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23" t="s">
        <v>24</v>
      </c>
      <c r="BK464" s="231">
        <f>ROUND(I464*H464,2)</f>
        <v>0</v>
      </c>
      <c r="BL464" s="23" t="s">
        <v>271</v>
      </c>
      <c r="BM464" s="23" t="s">
        <v>689</v>
      </c>
    </row>
    <row r="465" s="11" customFormat="1">
      <c r="B465" s="232"/>
      <c r="C465" s="233"/>
      <c r="D465" s="234" t="s">
        <v>152</v>
      </c>
      <c r="E465" s="235" t="s">
        <v>22</v>
      </c>
      <c r="F465" s="236" t="s">
        <v>428</v>
      </c>
      <c r="G465" s="233"/>
      <c r="H465" s="235" t="s">
        <v>22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AT465" s="242" t="s">
        <v>152</v>
      </c>
      <c r="AU465" s="242" t="s">
        <v>86</v>
      </c>
      <c r="AV465" s="11" t="s">
        <v>24</v>
      </c>
      <c r="AW465" s="11" t="s">
        <v>41</v>
      </c>
      <c r="AX465" s="11" t="s">
        <v>77</v>
      </c>
      <c r="AY465" s="242" t="s">
        <v>142</v>
      </c>
    </row>
    <row r="466" s="12" customFormat="1">
      <c r="B466" s="243"/>
      <c r="C466" s="244"/>
      <c r="D466" s="234" t="s">
        <v>152</v>
      </c>
      <c r="E466" s="245" t="s">
        <v>22</v>
      </c>
      <c r="F466" s="246" t="s">
        <v>436</v>
      </c>
      <c r="G466" s="244"/>
      <c r="H466" s="247">
        <v>431.5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AT466" s="253" t="s">
        <v>152</v>
      </c>
      <c r="AU466" s="253" t="s">
        <v>86</v>
      </c>
      <c r="AV466" s="12" t="s">
        <v>86</v>
      </c>
      <c r="AW466" s="12" t="s">
        <v>41</v>
      </c>
      <c r="AX466" s="12" t="s">
        <v>24</v>
      </c>
      <c r="AY466" s="253" t="s">
        <v>142</v>
      </c>
    </row>
    <row r="467" s="1" customFormat="1" ht="22.8" customHeight="1">
      <c r="B467" s="45"/>
      <c r="C467" s="220" t="s">
        <v>690</v>
      </c>
      <c r="D467" s="220" t="s">
        <v>145</v>
      </c>
      <c r="E467" s="221" t="s">
        <v>691</v>
      </c>
      <c r="F467" s="222" t="s">
        <v>692</v>
      </c>
      <c r="G467" s="223" t="s">
        <v>148</v>
      </c>
      <c r="H467" s="224">
        <v>450.10000000000002</v>
      </c>
      <c r="I467" s="225"/>
      <c r="J467" s="226">
        <f>ROUND(I467*H467,2)</f>
        <v>0</v>
      </c>
      <c r="K467" s="222" t="s">
        <v>149</v>
      </c>
      <c r="L467" s="71"/>
      <c r="M467" s="227" t="s">
        <v>22</v>
      </c>
      <c r="N467" s="228" t="s">
        <v>48</v>
      </c>
      <c r="O467" s="46"/>
      <c r="P467" s="229">
        <f>O467*H467</f>
        <v>0</v>
      </c>
      <c r="Q467" s="229">
        <v>0.00012999999999999999</v>
      </c>
      <c r="R467" s="229">
        <f>Q467*H467</f>
        <v>0.058512999999999996</v>
      </c>
      <c r="S467" s="229">
        <v>0</v>
      </c>
      <c r="T467" s="230">
        <f>S467*H467</f>
        <v>0</v>
      </c>
      <c r="AR467" s="23" t="s">
        <v>271</v>
      </c>
      <c r="AT467" s="23" t="s">
        <v>145</v>
      </c>
      <c r="AU467" s="23" t="s">
        <v>86</v>
      </c>
      <c r="AY467" s="23" t="s">
        <v>142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23" t="s">
        <v>24</v>
      </c>
      <c r="BK467" s="231">
        <f>ROUND(I467*H467,2)</f>
        <v>0</v>
      </c>
      <c r="BL467" s="23" t="s">
        <v>271</v>
      </c>
      <c r="BM467" s="23" t="s">
        <v>693</v>
      </c>
    </row>
    <row r="468" s="11" customFormat="1">
      <c r="B468" s="232"/>
      <c r="C468" s="233"/>
      <c r="D468" s="234" t="s">
        <v>152</v>
      </c>
      <c r="E468" s="235" t="s">
        <v>22</v>
      </c>
      <c r="F468" s="236" t="s">
        <v>175</v>
      </c>
      <c r="G468" s="233"/>
      <c r="H468" s="235" t="s">
        <v>22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AT468" s="242" t="s">
        <v>152</v>
      </c>
      <c r="AU468" s="242" t="s">
        <v>86</v>
      </c>
      <c r="AV468" s="11" t="s">
        <v>24</v>
      </c>
      <c r="AW468" s="11" t="s">
        <v>41</v>
      </c>
      <c r="AX468" s="11" t="s">
        <v>77</v>
      </c>
      <c r="AY468" s="242" t="s">
        <v>142</v>
      </c>
    </row>
    <row r="469" s="12" customFormat="1">
      <c r="B469" s="243"/>
      <c r="C469" s="244"/>
      <c r="D469" s="234" t="s">
        <v>152</v>
      </c>
      <c r="E469" s="245" t="s">
        <v>22</v>
      </c>
      <c r="F469" s="246" t="s">
        <v>176</v>
      </c>
      <c r="G469" s="244"/>
      <c r="H469" s="247">
        <v>197.90000000000001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AT469" s="253" t="s">
        <v>152</v>
      </c>
      <c r="AU469" s="253" t="s">
        <v>86</v>
      </c>
      <c r="AV469" s="12" t="s">
        <v>86</v>
      </c>
      <c r="AW469" s="12" t="s">
        <v>41</v>
      </c>
      <c r="AX469" s="12" t="s">
        <v>77</v>
      </c>
      <c r="AY469" s="253" t="s">
        <v>142</v>
      </c>
    </row>
    <row r="470" s="11" customFormat="1">
      <c r="B470" s="232"/>
      <c r="C470" s="233"/>
      <c r="D470" s="234" t="s">
        <v>152</v>
      </c>
      <c r="E470" s="235" t="s">
        <v>22</v>
      </c>
      <c r="F470" s="236" t="s">
        <v>430</v>
      </c>
      <c r="G470" s="233"/>
      <c r="H470" s="235" t="s">
        <v>22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AT470" s="242" t="s">
        <v>152</v>
      </c>
      <c r="AU470" s="242" t="s">
        <v>86</v>
      </c>
      <c r="AV470" s="11" t="s">
        <v>24</v>
      </c>
      <c r="AW470" s="11" t="s">
        <v>41</v>
      </c>
      <c r="AX470" s="11" t="s">
        <v>77</v>
      </c>
      <c r="AY470" s="242" t="s">
        <v>142</v>
      </c>
    </row>
    <row r="471" s="12" customFormat="1">
      <c r="B471" s="243"/>
      <c r="C471" s="244"/>
      <c r="D471" s="234" t="s">
        <v>152</v>
      </c>
      <c r="E471" s="245" t="s">
        <v>22</v>
      </c>
      <c r="F471" s="246" t="s">
        <v>431</v>
      </c>
      <c r="G471" s="244"/>
      <c r="H471" s="247">
        <v>252.19999999999999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AT471" s="253" t="s">
        <v>152</v>
      </c>
      <c r="AU471" s="253" t="s">
        <v>86</v>
      </c>
      <c r="AV471" s="12" t="s">
        <v>86</v>
      </c>
      <c r="AW471" s="12" t="s">
        <v>41</v>
      </c>
      <c r="AX471" s="12" t="s">
        <v>77</v>
      </c>
      <c r="AY471" s="253" t="s">
        <v>142</v>
      </c>
    </row>
    <row r="472" s="13" customFormat="1">
      <c r="B472" s="254"/>
      <c r="C472" s="255"/>
      <c r="D472" s="234" t="s">
        <v>152</v>
      </c>
      <c r="E472" s="256" t="s">
        <v>22</v>
      </c>
      <c r="F472" s="257" t="s">
        <v>158</v>
      </c>
      <c r="G472" s="255"/>
      <c r="H472" s="258">
        <v>450.10000000000002</v>
      </c>
      <c r="I472" s="259"/>
      <c r="J472" s="255"/>
      <c r="K472" s="255"/>
      <c r="L472" s="260"/>
      <c r="M472" s="261"/>
      <c r="N472" s="262"/>
      <c r="O472" s="262"/>
      <c r="P472" s="262"/>
      <c r="Q472" s="262"/>
      <c r="R472" s="262"/>
      <c r="S472" s="262"/>
      <c r="T472" s="263"/>
      <c r="AT472" s="264" t="s">
        <v>152</v>
      </c>
      <c r="AU472" s="264" t="s">
        <v>86</v>
      </c>
      <c r="AV472" s="13" t="s">
        <v>150</v>
      </c>
      <c r="AW472" s="13" t="s">
        <v>41</v>
      </c>
      <c r="AX472" s="13" t="s">
        <v>24</v>
      </c>
      <c r="AY472" s="264" t="s">
        <v>142</v>
      </c>
    </row>
    <row r="473" s="1" customFormat="1" ht="22.8" customHeight="1">
      <c r="B473" s="45"/>
      <c r="C473" s="220" t="s">
        <v>694</v>
      </c>
      <c r="D473" s="220" t="s">
        <v>145</v>
      </c>
      <c r="E473" s="221" t="s">
        <v>695</v>
      </c>
      <c r="F473" s="222" t="s">
        <v>696</v>
      </c>
      <c r="G473" s="223" t="s">
        <v>148</v>
      </c>
      <c r="H473" s="224">
        <v>431.5</v>
      </c>
      <c r="I473" s="225"/>
      <c r="J473" s="226">
        <f>ROUND(I473*H473,2)</f>
        <v>0</v>
      </c>
      <c r="K473" s="222" t="s">
        <v>149</v>
      </c>
      <c r="L473" s="71"/>
      <c r="M473" s="227" t="s">
        <v>22</v>
      </c>
      <c r="N473" s="228" t="s">
        <v>48</v>
      </c>
      <c r="O473" s="46"/>
      <c r="P473" s="229">
        <f>O473*H473</f>
        <v>0</v>
      </c>
      <c r="Q473" s="229">
        <v>0.00012999999999999999</v>
      </c>
      <c r="R473" s="229">
        <f>Q473*H473</f>
        <v>0.056094999999999992</v>
      </c>
      <c r="S473" s="229">
        <v>0</v>
      </c>
      <c r="T473" s="230">
        <f>S473*H473</f>
        <v>0</v>
      </c>
      <c r="AR473" s="23" t="s">
        <v>271</v>
      </c>
      <c r="AT473" s="23" t="s">
        <v>145</v>
      </c>
      <c r="AU473" s="23" t="s">
        <v>86</v>
      </c>
      <c r="AY473" s="23" t="s">
        <v>142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23" t="s">
        <v>24</v>
      </c>
      <c r="BK473" s="231">
        <f>ROUND(I473*H473,2)</f>
        <v>0</v>
      </c>
      <c r="BL473" s="23" t="s">
        <v>271</v>
      </c>
      <c r="BM473" s="23" t="s">
        <v>697</v>
      </c>
    </row>
    <row r="474" s="11" customFormat="1">
      <c r="B474" s="232"/>
      <c r="C474" s="233"/>
      <c r="D474" s="234" t="s">
        <v>152</v>
      </c>
      <c r="E474" s="235" t="s">
        <v>22</v>
      </c>
      <c r="F474" s="236" t="s">
        <v>428</v>
      </c>
      <c r="G474" s="233"/>
      <c r="H474" s="235" t="s">
        <v>22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AT474" s="242" t="s">
        <v>152</v>
      </c>
      <c r="AU474" s="242" t="s">
        <v>86</v>
      </c>
      <c r="AV474" s="11" t="s">
        <v>24</v>
      </c>
      <c r="AW474" s="11" t="s">
        <v>41</v>
      </c>
      <c r="AX474" s="11" t="s">
        <v>77</v>
      </c>
      <c r="AY474" s="242" t="s">
        <v>142</v>
      </c>
    </row>
    <row r="475" s="12" customFormat="1">
      <c r="B475" s="243"/>
      <c r="C475" s="244"/>
      <c r="D475" s="234" t="s">
        <v>152</v>
      </c>
      <c r="E475" s="245" t="s">
        <v>22</v>
      </c>
      <c r="F475" s="246" t="s">
        <v>436</v>
      </c>
      <c r="G475" s="244"/>
      <c r="H475" s="247">
        <v>431.5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AT475" s="253" t="s">
        <v>152</v>
      </c>
      <c r="AU475" s="253" t="s">
        <v>86</v>
      </c>
      <c r="AV475" s="12" t="s">
        <v>86</v>
      </c>
      <c r="AW475" s="12" t="s">
        <v>41</v>
      </c>
      <c r="AX475" s="12" t="s">
        <v>24</v>
      </c>
      <c r="AY475" s="253" t="s">
        <v>142</v>
      </c>
    </row>
    <row r="476" s="10" customFormat="1" ht="37.44" customHeight="1">
      <c r="B476" s="204"/>
      <c r="C476" s="205"/>
      <c r="D476" s="206" t="s">
        <v>76</v>
      </c>
      <c r="E476" s="207" t="s">
        <v>246</v>
      </c>
      <c r="F476" s="207" t="s">
        <v>698</v>
      </c>
      <c r="G476" s="205"/>
      <c r="H476" s="205"/>
      <c r="I476" s="208"/>
      <c r="J476" s="209">
        <f>BK476</f>
        <v>0</v>
      </c>
      <c r="K476" s="205"/>
      <c r="L476" s="210"/>
      <c r="M476" s="211"/>
      <c r="N476" s="212"/>
      <c r="O476" s="212"/>
      <c r="P476" s="213">
        <f>P477</f>
        <v>0</v>
      </c>
      <c r="Q476" s="212"/>
      <c r="R476" s="213">
        <f>R477</f>
        <v>0</v>
      </c>
      <c r="S476" s="212"/>
      <c r="T476" s="214">
        <f>T477</f>
        <v>0</v>
      </c>
      <c r="AR476" s="215" t="s">
        <v>143</v>
      </c>
      <c r="AT476" s="216" t="s">
        <v>76</v>
      </c>
      <c r="AU476" s="216" t="s">
        <v>77</v>
      </c>
      <c r="AY476" s="215" t="s">
        <v>142</v>
      </c>
      <c r="BK476" s="217">
        <f>BK477</f>
        <v>0</v>
      </c>
    </row>
    <row r="477" s="10" customFormat="1" ht="19.92" customHeight="1">
      <c r="B477" s="204"/>
      <c r="C477" s="205"/>
      <c r="D477" s="206" t="s">
        <v>76</v>
      </c>
      <c r="E477" s="218" t="s">
        <v>699</v>
      </c>
      <c r="F477" s="218" t="s">
        <v>700</v>
      </c>
      <c r="G477" s="205"/>
      <c r="H477" s="205"/>
      <c r="I477" s="208"/>
      <c r="J477" s="219">
        <f>BK477</f>
        <v>0</v>
      </c>
      <c r="K477" s="205"/>
      <c r="L477" s="210"/>
      <c r="M477" s="211"/>
      <c r="N477" s="212"/>
      <c r="O477" s="212"/>
      <c r="P477" s="213">
        <f>P478</f>
        <v>0</v>
      </c>
      <c r="Q477" s="212"/>
      <c r="R477" s="213">
        <f>R478</f>
        <v>0</v>
      </c>
      <c r="S477" s="212"/>
      <c r="T477" s="214">
        <f>T478</f>
        <v>0</v>
      </c>
      <c r="AR477" s="215" t="s">
        <v>143</v>
      </c>
      <c r="AT477" s="216" t="s">
        <v>76</v>
      </c>
      <c r="AU477" s="216" t="s">
        <v>24</v>
      </c>
      <c r="AY477" s="215" t="s">
        <v>142</v>
      </c>
      <c r="BK477" s="217">
        <f>BK478</f>
        <v>0</v>
      </c>
    </row>
    <row r="478" s="1" customFormat="1" ht="14.4" customHeight="1">
      <c r="B478" s="45"/>
      <c r="C478" s="220" t="s">
        <v>701</v>
      </c>
      <c r="D478" s="220" t="s">
        <v>145</v>
      </c>
      <c r="E478" s="221" t="s">
        <v>702</v>
      </c>
      <c r="F478" s="222" t="s">
        <v>703</v>
      </c>
      <c r="G478" s="223" t="s">
        <v>505</v>
      </c>
      <c r="H478" s="224">
        <v>1</v>
      </c>
      <c r="I478" s="225"/>
      <c r="J478" s="226">
        <f>ROUND(I478*H478,2)</f>
        <v>0</v>
      </c>
      <c r="K478" s="222" t="s">
        <v>149</v>
      </c>
      <c r="L478" s="71"/>
      <c r="M478" s="227" t="s">
        <v>22</v>
      </c>
      <c r="N478" s="276" t="s">
        <v>48</v>
      </c>
      <c r="O478" s="277"/>
      <c r="P478" s="278">
        <f>O478*H478</f>
        <v>0</v>
      </c>
      <c r="Q478" s="278">
        <v>0</v>
      </c>
      <c r="R478" s="278">
        <f>Q478*H478</f>
        <v>0</v>
      </c>
      <c r="S478" s="278">
        <v>0</v>
      </c>
      <c r="T478" s="279">
        <f>S478*H478</f>
        <v>0</v>
      </c>
      <c r="AR478" s="23" t="s">
        <v>543</v>
      </c>
      <c r="AT478" s="23" t="s">
        <v>145</v>
      </c>
      <c r="AU478" s="23" t="s">
        <v>86</v>
      </c>
      <c r="AY478" s="23" t="s">
        <v>142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23" t="s">
        <v>24</v>
      </c>
      <c r="BK478" s="231">
        <f>ROUND(I478*H478,2)</f>
        <v>0</v>
      </c>
      <c r="BL478" s="23" t="s">
        <v>543</v>
      </c>
      <c r="BM478" s="23" t="s">
        <v>704</v>
      </c>
    </row>
    <row r="479" s="1" customFormat="1" ht="6.96" customHeight="1">
      <c r="B479" s="66"/>
      <c r="C479" s="67"/>
      <c r="D479" s="67"/>
      <c r="E479" s="67"/>
      <c r="F479" s="67"/>
      <c r="G479" s="67"/>
      <c r="H479" s="67"/>
      <c r="I479" s="165"/>
      <c r="J479" s="67"/>
      <c r="K479" s="67"/>
      <c r="L479" s="71"/>
    </row>
  </sheetData>
  <sheetProtection sheet="1" autoFilter="0" formatColumns="0" formatRows="0" objects="1" scenarios="1" spinCount="100000" saltValue="8+Pj+Y0sfm3g4m9VKk6Wm/fkJMZIZmHY+OqPeXkoNzz8aa1rWac3sPM5Sl/EY7+t8zY88CvpC6E9NEHFNf5z4Q==" hashValue="SjJdCDFigNUVqNXBoIeGS7tGMFqC337L+PLr+kB4FP9ChACOyTl+L9S5+Pcqi0Qnoajgr5O9dWg04TyceoWUvA==" algorithmName="SHA-512" password="CC35"/>
  <autoFilter ref="C92:K478"/>
  <mergeCells count="10">
    <mergeCell ref="E7:H7"/>
    <mergeCell ref="E9:H9"/>
    <mergeCell ref="E24:H24"/>
    <mergeCell ref="E45:H45"/>
    <mergeCell ref="E47:H47"/>
    <mergeCell ref="J51:J52"/>
    <mergeCell ref="E83:H83"/>
    <mergeCell ref="E85:H85"/>
    <mergeCell ref="G1:H1"/>
    <mergeCell ref="L2:V2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64.29" customWidth="1"/>
    <col min="7" max="7" width="7.43" customWidth="1"/>
    <col min="8" max="8" width="9.57" customWidth="1"/>
    <col min="9" max="9" width="10.86" style="135" customWidth="1"/>
    <col min="10" max="10" width="20.14" customWidth="1"/>
    <col min="11" max="11" width="13.29" customWidth="1"/>
    <col min="13" max="13" width="9.14" hidden="1"/>
    <col min="14" max="14" width="9.14" hidden="1"/>
    <col min="15" max="15" width="9.14" hidden="1"/>
    <col min="16" max="16" width="9.14" hidden="1"/>
    <col min="17" max="17" width="9.14" hidden="1"/>
    <col min="18" max="18" width="9.14" hidden="1"/>
    <col min="19" max="19" width="7" hidden="1" customWidth="1"/>
    <col min="20" max="20" width="25.43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89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86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4.4" customHeight="1">
      <c r="B7" s="27"/>
      <c r="C7" s="28"/>
      <c r="D7" s="28"/>
      <c r="E7" s="142" t="str">
        <f>'Rekapitulace stavby'!K6</f>
        <v>Kulturní dům s restaurací a penzionem Štěpánov nad Svratkou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705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8.6.2017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38</v>
      </c>
      <c r="K20" s="50"/>
    </row>
    <row r="21" s="1" customFormat="1" ht="18" customHeight="1">
      <c r="B21" s="45"/>
      <c r="C21" s="46"/>
      <c r="D21" s="46"/>
      <c r="E21" s="34" t="s">
        <v>39</v>
      </c>
      <c r="F21" s="46"/>
      <c r="G21" s="46"/>
      <c r="H21" s="46"/>
      <c r="I21" s="145" t="s">
        <v>34</v>
      </c>
      <c r="J21" s="34" t="s">
        <v>40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42</v>
      </c>
      <c r="E23" s="46"/>
      <c r="F23" s="46"/>
      <c r="G23" s="46"/>
      <c r="H23" s="46"/>
      <c r="I23" s="143"/>
      <c r="J23" s="46"/>
      <c r="K23" s="50"/>
    </row>
    <row r="24" s="6" customFormat="1" ht="14.4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43</v>
      </c>
      <c r="E27" s="46"/>
      <c r="F27" s="46"/>
      <c r="G27" s="46"/>
      <c r="H27" s="46"/>
      <c r="I27" s="143"/>
      <c r="J27" s="154">
        <f>ROUND(J89,1)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5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6">
        <f>ROUND(SUM(BE89:BE330), 1)</f>
        <v>0</v>
      </c>
      <c r="G30" s="46"/>
      <c r="H30" s="46"/>
      <c r="I30" s="157">
        <v>0.20999999999999999</v>
      </c>
      <c r="J30" s="156">
        <f>ROUND(ROUND((SUM(BE89:BE330)), 1)*I30, 1)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6">
        <f>ROUND(SUM(BF89:BF330), 1)</f>
        <v>0</v>
      </c>
      <c r="G31" s="46"/>
      <c r="H31" s="46"/>
      <c r="I31" s="157">
        <v>0.14999999999999999</v>
      </c>
      <c r="J31" s="156">
        <f>ROUND(ROUND((SUM(BF89:BF330)), 1)*I31, 1)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6">
        <f>ROUND(SUM(BG89:BG330), 1)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6">
        <f>ROUND(SUM(BH89:BH330), 1)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6">
        <f>ROUND(SUM(BI89:BI330), 1)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53</v>
      </c>
      <c r="E36" s="97"/>
      <c r="F36" s="97"/>
      <c r="G36" s="160" t="s">
        <v>54</v>
      </c>
      <c r="H36" s="161" t="s">
        <v>55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104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4.4" customHeight="1">
      <c r="B45" s="45"/>
      <c r="C45" s="46"/>
      <c r="D45" s="46"/>
      <c r="E45" s="142" t="str">
        <f>E7</f>
        <v>Kulturní dům s restaurací a penzionem Štěpánov nad Svratkou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6.2" customHeight="1">
      <c r="B47" s="45"/>
      <c r="C47" s="46"/>
      <c r="D47" s="46"/>
      <c r="E47" s="144" t="str">
        <f>E9</f>
        <v>02 - SO - 02 Restaurace a penzion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Štěpánov nad Svratkou</v>
      </c>
      <c r="G49" s="46"/>
      <c r="H49" s="46"/>
      <c r="I49" s="145" t="s">
        <v>27</v>
      </c>
      <c r="J49" s="146" t="str">
        <f>IF(J12="","",J12)</f>
        <v>8.6.2017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Městys Štěpánov nad Svratkou čp. 23, Štěpánov n. S</v>
      </c>
      <c r="G51" s="46"/>
      <c r="H51" s="46"/>
      <c r="I51" s="145" t="s">
        <v>37</v>
      </c>
      <c r="J51" s="43" t="str">
        <f>E21</f>
        <v>Ing. Táborský, Brněnská 34, ZR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105</v>
      </c>
      <c r="D54" s="158"/>
      <c r="E54" s="158"/>
      <c r="F54" s="158"/>
      <c r="G54" s="158"/>
      <c r="H54" s="158"/>
      <c r="I54" s="172"/>
      <c r="J54" s="173" t="s">
        <v>106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107</v>
      </c>
      <c r="D56" s="46"/>
      <c r="E56" s="46"/>
      <c r="F56" s="46"/>
      <c r="G56" s="46"/>
      <c r="H56" s="46"/>
      <c r="I56" s="143"/>
      <c r="J56" s="154">
        <f>J89</f>
        <v>0</v>
      </c>
      <c r="K56" s="50"/>
      <c r="AU56" s="23" t="s">
        <v>108</v>
      </c>
    </row>
    <row r="57" s="7" customFormat="1" ht="24.96" customHeight="1">
      <c r="B57" s="176"/>
      <c r="C57" s="177"/>
      <c r="D57" s="178" t="s">
        <v>109</v>
      </c>
      <c r="E57" s="179"/>
      <c r="F57" s="179"/>
      <c r="G57" s="179"/>
      <c r="H57" s="179"/>
      <c r="I57" s="180"/>
      <c r="J57" s="181">
        <f>J90</f>
        <v>0</v>
      </c>
      <c r="K57" s="182"/>
    </row>
    <row r="58" s="8" customFormat="1" ht="19.92" customHeight="1">
      <c r="B58" s="183"/>
      <c r="C58" s="184"/>
      <c r="D58" s="185" t="s">
        <v>111</v>
      </c>
      <c r="E58" s="186"/>
      <c r="F58" s="186"/>
      <c r="G58" s="186"/>
      <c r="H58" s="186"/>
      <c r="I58" s="187"/>
      <c r="J58" s="188">
        <f>J91</f>
        <v>0</v>
      </c>
      <c r="K58" s="189"/>
    </row>
    <row r="59" s="8" customFormat="1" ht="19.92" customHeight="1">
      <c r="B59" s="183"/>
      <c r="C59" s="184"/>
      <c r="D59" s="185" t="s">
        <v>112</v>
      </c>
      <c r="E59" s="186"/>
      <c r="F59" s="186"/>
      <c r="G59" s="186"/>
      <c r="H59" s="186"/>
      <c r="I59" s="187"/>
      <c r="J59" s="188">
        <f>J179</f>
        <v>0</v>
      </c>
      <c r="K59" s="189"/>
    </row>
    <row r="60" s="8" customFormat="1" ht="19.92" customHeight="1">
      <c r="B60" s="183"/>
      <c r="C60" s="184"/>
      <c r="D60" s="185" t="s">
        <v>113</v>
      </c>
      <c r="E60" s="186"/>
      <c r="F60" s="186"/>
      <c r="G60" s="186"/>
      <c r="H60" s="186"/>
      <c r="I60" s="187"/>
      <c r="J60" s="188">
        <f>J211</f>
        <v>0</v>
      </c>
      <c r="K60" s="189"/>
    </row>
    <row r="61" s="8" customFormat="1" ht="19.92" customHeight="1">
      <c r="B61" s="183"/>
      <c r="C61" s="184"/>
      <c r="D61" s="185" t="s">
        <v>114</v>
      </c>
      <c r="E61" s="186"/>
      <c r="F61" s="186"/>
      <c r="G61" s="186"/>
      <c r="H61" s="186"/>
      <c r="I61" s="187"/>
      <c r="J61" s="188">
        <f>J217</f>
        <v>0</v>
      </c>
      <c r="K61" s="189"/>
    </row>
    <row r="62" s="7" customFormat="1" ht="24.96" customHeight="1">
      <c r="B62" s="176"/>
      <c r="C62" s="177"/>
      <c r="D62" s="178" t="s">
        <v>115</v>
      </c>
      <c r="E62" s="179"/>
      <c r="F62" s="179"/>
      <c r="G62" s="179"/>
      <c r="H62" s="179"/>
      <c r="I62" s="180"/>
      <c r="J62" s="181">
        <f>J219</f>
        <v>0</v>
      </c>
      <c r="K62" s="182"/>
    </row>
    <row r="63" s="8" customFormat="1" ht="19.92" customHeight="1">
      <c r="B63" s="183"/>
      <c r="C63" s="184"/>
      <c r="D63" s="185" t="s">
        <v>117</v>
      </c>
      <c r="E63" s="186"/>
      <c r="F63" s="186"/>
      <c r="G63" s="186"/>
      <c r="H63" s="186"/>
      <c r="I63" s="187"/>
      <c r="J63" s="188">
        <f>J220</f>
        <v>0</v>
      </c>
      <c r="K63" s="189"/>
    </row>
    <row r="64" s="8" customFormat="1" ht="19.92" customHeight="1">
      <c r="B64" s="183"/>
      <c r="C64" s="184"/>
      <c r="D64" s="185" t="s">
        <v>119</v>
      </c>
      <c r="E64" s="186"/>
      <c r="F64" s="186"/>
      <c r="G64" s="186"/>
      <c r="H64" s="186"/>
      <c r="I64" s="187"/>
      <c r="J64" s="188">
        <f>J253</f>
        <v>0</v>
      </c>
      <c r="K64" s="189"/>
    </row>
    <row r="65" s="8" customFormat="1" ht="19.92" customHeight="1">
      <c r="B65" s="183"/>
      <c r="C65" s="184"/>
      <c r="D65" s="185" t="s">
        <v>120</v>
      </c>
      <c r="E65" s="186"/>
      <c r="F65" s="186"/>
      <c r="G65" s="186"/>
      <c r="H65" s="186"/>
      <c r="I65" s="187"/>
      <c r="J65" s="188">
        <f>J260</f>
        <v>0</v>
      </c>
      <c r="K65" s="189"/>
    </row>
    <row r="66" s="8" customFormat="1" ht="19.92" customHeight="1">
      <c r="B66" s="183"/>
      <c r="C66" s="184"/>
      <c r="D66" s="185" t="s">
        <v>121</v>
      </c>
      <c r="E66" s="186"/>
      <c r="F66" s="186"/>
      <c r="G66" s="186"/>
      <c r="H66" s="186"/>
      <c r="I66" s="187"/>
      <c r="J66" s="188">
        <f>J283</f>
        <v>0</v>
      </c>
      <c r="K66" s="189"/>
    </row>
    <row r="67" s="8" customFormat="1" ht="19.92" customHeight="1">
      <c r="B67" s="183"/>
      <c r="C67" s="184"/>
      <c r="D67" s="185" t="s">
        <v>123</v>
      </c>
      <c r="E67" s="186"/>
      <c r="F67" s="186"/>
      <c r="G67" s="186"/>
      <c r="H67" s="186"/>
      <c r="I67" s="187"/>
      <c r="J67" s="188">
        <f>J318</f>
        <v>0</v>
      </c>
      <c r="K67" s="189"/>
    </row>
    <row r="68" s="7" customFormat="1" ht="24.96" customHeight="1">
      <c r="B68" s="176"/>
      <c r="C68" s="177"/>
      <c r="D68" s="178" t="s">
        <v>124</v>
      </c>
      <c r="E68" s="179"/>
      <c r="F68" s="179"/>
      <c r="G68" s="179"/>
      <c r="H68" s="179"/>
      <c r="I68" s="180"/>
      <c r="J68" s="181">
        <f>J328</f>
        <v>0</v>
      </c>
      <c r="K68" s="182"/>
    </row>
    <row r="69" s="8" customFormat="1" ht="19.92" customHeight="1">
      <c r="B69" s="183"/>
      <c r="C69" s="184"/>
      <c r="D69" s="185" t="s">
        <v>125</v>
      </c>
      <c r="E69" s="186"/>
      <c r="F69" s="186"/>
      <c r="G69" s="186"/>
      <c r="H69" s="186"/>
      <c r="I69" s="187"/>
      <c r="J69" s="188">
        <f>J329</f>
        <v>0</v>
      </c>
      <c r="K69" s="189"/>
    </row>
    <row r="70" s="1" customFormat="1" ht="21.84" customHeight="1">
      <c r="B70" s="45"/>
      <c r="C70" s="46"/>
      <c r="D70" s="46"/>
      <c r="E70" s="46"/>
      <c r="F70" s="46"/>
      <c r="G70" s="46"/>
      <c r="H70" s="46"/>
      <c r="I70" s="143"/>
      <c r="J70" s="46"/>
      <c r="K70" s="50"/>
    </row>
    <row r="71" s="1" customFormat="1" ht="6.96" customHeight="1">
      <c r="B71" s="66"/>
      <c r="C71" s="67"/>
      <c r="D71" s="67"/>
      <c r="E71" s="67"/>
      <c r="F71" s="67"/>
      <c r="G71" s="67"/>
      <c r="H71" s="67"/>
      <c r="I71" s="165"/>
      <c r="J71" s="67"/>
      <c r="K71" s="68"/>
    </row>
    <row r="75" s="1" customFormat="1" ht="6.96" customHeight="1">
      <c r="B75" s="69"/>
      <c r="C75" s="70"/>
      <c r="D75" s="70"/>
      <c r="E75" s="70"/>
      <c r="F75" s="70"/>
      <c r="G75" s="70"/>
      <c r="H75" s="70"/>
      <c r="I75" s="168"/>
      <c r="J75" s="70"/>
      <c r="K75" s="70"/>
      <c r="L75" s="71"/>
    </row>
    <row r="76" s="1" customFormat="1" ht="36.96" customHeight="1">
      <c r="B76" s="45"/>
      <c r="C76" s="72" t="s">
        <v>126</v>
      </c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 ht="14.4" customHeight="1">
      <c r="B79" s="45"/>
      <c r="C79" s="73"/>
      <c r="D79" s="73"/>
      <c r="E79" s="191" t="str">
        <f>E7</f>
        <v>Kulturní dům s restaurací a penzionem Štěpánov nad Svratkou</v>
      </c>
      <c r="F79" s="75"/>
      <c r="G79" s="75"/>
      <c r="H79" s="75"/>
      <c r="I79" s="190"/>
      <c r="J79" s="73"/>
      <c r="K79" s="73"/>
      <c r="L79" s="71"/>
    </row>
    <row r="80" s="1" customFormat="1" ht="14.4" customHeight="1">
      <c r="B80" s="45"/>
      <c r="C80" s="75" t="s">
        <v>102</v>
      </c>
      <c r="D80" s="73"/>
      <c r="E80" s="73"/>
      <c r="F80" s="73"/>
      <c r="G80" s="73"/>
      <c r="H80" s="73"/>
      <c r="I80" s="190"/>
      <c r="J80" s="73"/>
      <c r="K80" s="73"/>
      <c r="L80" s="71"/>
    </row>
    <row r="81" s="1" customFormat="1" ht="16.2" customHeight="1">
      <c r="B81" s="45"/>
      <c r="C81" s="73"/>
      <c r="D81" s="73"/>
      <c r="E81" s="81" t="str">
        <f>E9</f>
        <v>02 - SO - 02 Restaurace a penzion</v>
      </c>
      <c r="F81" s="73"/>
      <c r="G81" s="73"/>
      <c r="H81" s="73"/>
      <c r="I81" s="190"/>
      <c r="J81" s="73"/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1" customFormat="1" ht="18" customHeight="1">
      <c r="B83" s="45"/>
      <c r="C83" s="75" t="s">
        <v>25</v>
      </c>
      <c r="D83" s="73"/>
      <c r="E83" s="73"/>
      <c r="F83" s="192" t="str">
        <f>F12</f>
        <v>Štěpánov nad Svratkou</v>
      </c>
      <c r="G83" s="73"/>
      <c r="H83" s="73"/>
      <c r="I83" s="193" t="s">
        <v>27</v>
      </c>
      <c r="J83" s="84" t="str">
        <f>IF(J12="","",J12)</f>
        <v>8.6.2017</v>
      </c>
      <c r="K83" s="73"/>
      <c r="L83" s="71"/>
    </row>
    <row r="84" s="1" customFormat="1" ht="6.96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="1" customFormat="1">
      <c r="B85" s="45"/>
      <c r="C85" s="75" t="s">
        <v>31</v>
      </c>
      <c r="D85" s="73"/>
      <c r="E85" s="73"/>
      <c r="F85" s="192" t="str">
        <f>E15</f>
        <v>Městys Štěpánov nad Svratkou čp. 23, Štěpánov n. S</v>
      </c>
      <c r="G85" s="73"/>
      <c r="H85" s="73"/>
      <c r="I85" s="193" t="s">
        <v>37</v>
      </c>
      <c r="J85" s="192" t="str">
        <f>E21</f>
        <v>Ing. Táborský, Brněnská 34, ZR</v>
      </c>
      <c r="K85" s="73"/>
      <c r="L85" s="71"/>
    </row>
    <row r="86" s="1" customFormat="1" ht="14.4" customHeight="1">
      <c r="B86" s="45"/>
      <c r="C86" s="75" t="s">
        <v>35</v>
      </c>
      <c r="D86" s="73"/>
      <c r="E86" s="73"/>
      <c r="F86" s="192" t="str">
        <f>IF(E18="","",E18)</f>
        <v/>
      </c>
      <c r="G86" s="73"/>
      <c r="H86" s="73"/>
      <c r="I86" s="190"/>
      <c r="J86" s="73"/>
      <c r="K86" s="73"/>
      <c r="L86" s="71"/>
    </row>
    <row r="87" s="1" customFormat="1" ht="10.32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="9" customFormat="1" ht="29.28" customHeight="1">
      <c r="B88" s="194"/>
      <c r="C88" s="195" t="s">
        <v>127</v>
      </c>
      <c r="D88" s="196" t="s">
        <v>62</v>
      </c>
      <c r="E88" s="196" t="s">
        <v>58</v>
      </c>
      <c r="F88" s="196" t="s">
        <v>128</v>
      </c>
      <c r="G88" s="196" t="s">
        <v>129</v>
      </c>
      <c r="H88" s="196" t="s">
        <v>130</v>
      </c>
      <c r="I88" s="197" t="s">
        <v>131</v>
      </c>
      <c r="J88" s="196" t="s">
        <v>106</v>
      </c>
      <c r="K88" s="198" t="s">
        <v>132</v>
      </c>
      <c r="L88" s="199"/>
      <c r="M88" s="101" t="s">
        <v>133</v>
      </c>
      <c r="N88" s="102" t="s">
        <v>47</v>
      </c>
      <c r="O88" s="102" t="s">
        <v>134</v>
      </c>
      <c r="P88" s="102" t="s">
        <v>135</v>
      </c>
      <c r="Q88" s="102" t="s">
        <v>136</v>
      </c>
      <c r="R88" s="102" t="s">
        <v>137</v>
      </c>
      <c r="S88" s="102" t="s">
        <v>138</v>
      </c>
      <c r="T88" s="103" t="s">
        <v>139</v>
      </c>
    </row>
    <row r="89" s="1" customFormat="1" ht="29.28" customHeight="1">
      <c r="B89" s="45"/>
      <c r="C89" s="107" t="s">
        <v>107</v>
      </c>
      <c r="D89" s="73"/>
      <c r="E89" s="73"/>
      <c r="F89" s="73"/>
      <c r="G89" s="73"/>
      <c r="H89" s="73"/>
      <c r="I89" s="190"/>
      <c r="J89" s="200">
        <f>BK89</f>
        <v>0</v>
      </c>
      <c r="K89" s="73"/>
      <c r="L89" s="71"/>
      <c r="M89" s="104"/>
      <c r="N89" s="105"/>
      <c r="O89" s="105"/>
      <c r="P89" s="201">
        <f>P90+P219+P328</f>
        <v>0</v>
      </c>
      <c r="Q89" s="105"/>
      <c r="R89" s="201">
        <f>R90+R219+R328</f>
        <v>18.1670926</v>
      </c>
      <c r="S89" s="105"/>
      <c r="T89" s="202">
        <f>T90+T219+T328</f>
        <v>2.9541416000000003</v>
      </c>
      <c r="AT89" s="23" t="s">
        <v>76</v>
      </c>
      <c r="AU89" s="23" t="s">
        <v>108</v>
      </c>
      <c r="BK89" s="203">
        <f>BK90+BK219+BK328</f>
        <v>0</v>
      </c>
    </row>
    <row r="90" s="10" customFormat="1" ht="37.44" customHeight="1">
      <c r="B90" s="204"/>
      <c r="C90" s="205"/>
      <c r="D90" s="206" t="s">
        <v>76</v>
      </c>
      <c r="E90" s="207" t="s">
        <v>140</v>
      </c>
      <c r="F90" s="207" t="s">
        <v>141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P91+P179+P211+P217</f>
        <v>0</v>
      </c>
      <c r="Q90" s="212"/>
      <c r="R90" s="213">
        <f>R91+R179+R211+R217</f>
        <v>10.43043409</v>
      </c>
      <c r="S90" s="212"/>
      <c r="T90" s="214">
        <f>T91+T179+T211+T217</f>
        <v>2.837555</v>
      </c>
      <c r="AR90" s="215" t="s">
        <v>24</v>
      </c>
      <c r="AT90" s="216" t="s">
        <v>76</v>
      </c>
      <c r="AU90" s="216" t="s">
        <v>77</v>
      </c>
      <c r="AY90" s="215" t="s">
        <v>142</v>
      </c>
      <c r="BK90" s="217">
        <f>BK91+BK179+BK211+BK217</f>
        <v>0</v>
      </c>
    </row>
    <row r="91" s="10" customFormat="1" ht="19.92" customHeight="1">
      <c r="B91" s="204"/>
      <c r="C91" s="205"/>
      <c r="D91" s="206" t="s">
        <v>76</v>
      </c>
      <c r="E91" s="218" t="s">
        <v>170</v>
      </c>
      <c r="F91" s="218" t="s">
        <v>171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SUM(P92:P178)</f>
        <v>0</v>
      </c>
      <c r="Q91" s="212"/>
      <c r="R91" s="213">
        <f>SUM(R92:R178)</f>
        <v>10.419521490000001</v>
      </c>
      <c r="S91" s="212"/>
      <c r="T91" s="214">
        <f>SUM(T92:T178)</f>
        <v>0</v>
      </c>
      <c r="AR91" s="215" t="s">
        <v>24</v>
      </c>
      <c r="AT91" s="216" t="s">
        <v>76</v>
      </c>
      <c r="AU91" s="216" t="s">
        <v>24</v>
      </c>
      <c r="AY91" s="215" t="s">
        <v>142</v>
      </c>
      <c r="BK91" s="217">
        <f>SUM(BK92:BK178)</f>
        <v>0</v>
      </c>
    </row>
    <row r="92" s="1" customFormat="1" ht="14.4" customHeight="1">
      <c r="B92" s="45"/>
      <c r="C92" s="220" t="s">
        <v>24</v>
      </c>
      <c r="D92" s="220" t="s">
        <v>145</v>
      </c>
      <c r="E92" s="221" t="s">
        <v>172</v>
      </c>
      <c r="F92" s="222" t="s">
        <v>173</v>
      </c>
      <c r="G92" s="223" t="s">
        <v>148</v>
      </c>
      <c r="H92" s="224">
        <v>101.79000000000001</v>
      </c>
      <c r="I92" s="225"/>
      <c r="J92" s="226">
        <f>ROUND(I92*H92,2)</f>
        <v>0</v>
      </c>
      <c r="K92" s="222" t="s">
        <v>149</v>
      </c>
      <c r="L92" s="71"/>
      <c r="M92" s="227" t="s">
        <v>22</v>
      </c>
      <c r="N92" s="228" t="s">
        <v>48</v>
      </c>
      <c r="O92" s="46"/>
      <c r="P92" s="229">
        <f>O92*H92</f>
        <v>0</v>
      </c>
      <c r="Q92" s="229">
        <v>0.0073499999999999998</v>
      </c>
      <c r="R92" s="229">
        <f>Q92*H92</f>
        <v>0.7481565</v>
      </c>
      <c r="S92" s="229">
        <v>0</v>
      </c>
      <c r="T92" s="230">
        <f>S92*H92</f>
        <v>0</v>
      </c>
      <c r="AR92" s="23" t="s">
        <v>150</v>
      </c>
      <c r="AT92" s="23" t="s">
        <v>145</v>
      </c>
      <c r="AU92" s="23" t="s">
        <v>86</v>
      </c>
      <c r="AY92" s="23" t="s">
        <v>142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24</v>
      </c>
      <c r="BK92" s="231">
        <f>ROUND(I92*H92,2)</f>
        <v>0</v>
      </c>
      <c r="BL92" s="23" t="s">
        <v>150</v>
      </c>
      <c r="BM92" s="23" t="s">
        <v>706</v>
      </c>
    </row>
    <row r="93" s="11" customFormat="1">
      <c r="B93" s="232"/>
      <c r="C93" s="233"/>
      <c r="D93" s="234" t="s">
        <v>152</v>
      </c>
      <c r="E93" s="235" t="s">
        <v>22</v>
      </c>
      <c r="F93" s="236" t="s">
        <v>175</v>
      </c>
      <c r="G93" s="233"/>
      <c r="H93" s="235" t="s">
        <v>22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152</v>
      </c>
      <c r="AU93" s="242" t="s">
        <v>86</v>
      </c>
      <c r="AV93" s="11" t="s">
        <v>24</v>
      </c>
      <c r="AW93" s="11" t="s">
        <v>41</v>
      </c>
      <c r="AX93" s="11" t="s">
        <v>77</v>
      </c>
      <c r="AY93" s="242" t="s">
        <v>142</v>
      </c>
    </row>
    <row r="94" s="12" customFormat="1">
      <c r="B94" s="243"/>
      <c r="C94" s="244"/>
      <c r="D94" s="234" t="s">
        <v>152</v>
      </c>
      <c r="E94" s="245" t="s">
        <v>22</v>
      </c>
      <c r="F94" s="246" t="s">
        <v>707</v>
      </c>
      <c r="G94" s="244"/>
      <c r="H94" s="247">
        <v>101.79000000000001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152</v>
      </c>
      <c r="AU94" s="253" t="s">
        <v>86</v>
      </c>
      <c r="AV94" s="12" t="s">
        <v>86</v>
      </c>
      <c r="AW94" s="12" t="s">
        <v>41</v>
      </c>
      <c r="AX94" s="12" t="s">
        <v>24</v>
      </c>
      <c r="AY94" s="253" t="s">
        <v>142</v>
      </c>
    </row>
    <row r="95" s="1" customFormat="1" ht="22.8" customHeight="1">
      <c r="B95" s="45"/>
      <c r="C95" s="220" t="s">
        <v>86</v>
      </c>
      <c r="D95" s="220" t="s">
        <v>145</v>
      </c>
      <c r="E95" s="221" t="s">
        <v>178</v>
      </c>
      <c r="F95" s="222" t="s">
        <v>179</v>
      </c>
      <c r="G95" s="223" t="s">
        <v>148</v>
      </c>
      <c r="H95" s="224">
        <v>101.79000000000001</v>
      </c>
      <c r="I95" s="225"/>
      <c r="J95" s="226">
        <f>ROUND(I95*H95,2)</f>
        <v>0</v>
      </c>
      <c r="K95" s="222" t="s">
        <v>149</v>
      </c>
      <c r="L95" s="71"/>
      <c r="M95" s="227" t="s">
        <v>22</v>
      </c>
      <c r="N95" s="228" t="s">
        <v>48</v>
      </c>
      <c r="O95" s="46"/>
      <c r="P95" s="229">
        <f>O95*H95</f>
        <v>0</v>
      </c>
      <c r="Q95" s="229">
        <v>0.0048900000000000002</v>
      </c>
      <c r="R95" s="229">
        <f>Q95*H95</f>
        <v>0.49775310000000006</v>
      </c>
      <c r="S95" s="229">
        <v>0</v>
      </c>
      <c r="T95" s="230">
        <f>S95*H95</f>
        <v>0</v>
      </c>
      <c r="AR95" s="23" t="s">
        <v>150</v>
      </c>
      <c r="AT95" s="23" t="s">
        <v>145</v>
      </c>
      <c r="AU95" s="23" t="s">
        <v>86</v>
      </c>
      <c r="AY95" s="23" t="s">
        <v>142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24</v>
      </c>
      <c r="BK95" s="231">
        <f>ROUND(I95*H95,2)</f>
        <v>0</v>
      </c>
      <c r="BL95" s="23" t="s">
        <v>150</v>
      </c>
      <c r="BM95" s="23" t="s">
        <v>708</v>
      </c>
    </row>
    <row r="96" s="11" customFormat="1">
      <c r="B96" s="232"/>
      <c r="C96" s="233"/>
      <c r="D96" s="234" t="s">
        <v>152</v>
      </c>
      <c r="E96" s="235" t="s">
        <v>22</v>
      </c>
      <c r="F96" s="236" t="s">
        <v>175</v>
      </c>
      <c r="G96" s="233"/>
      <c r="H96" s="235" t="s">
        <v>22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152</v>
      </c>
      <c r="AU96" s="242" t="s">
        <v>86</v>
      </c>
      <c r="AV96" s="11" t="s">
        <v>24</v>
      </c>
      <c r="AW96" s="11" t="s">
        <v>41</v>
      </c>
      <c r="AX96" s="11" t="s">
        <v>77</v>
      </c>
      <c r="AY96" s="242" t="s">
        <v>142</v>
      </c>
    </row>
    <row r="97" s="12" customFormat="1">
      <c r="B97" s="243"/>
      <c r="C97" s="244"/>
      <c r="D97" s="234" t="s">
        <v>152</v>
      </c>
      <c r="E97" s="245" t="s">
        <v>22</v>
      </c>
      <c r="F97" s="246" t="s">
        <v>707</v>
      </c>
      <c r="G97" s="244"/>
      <c r="H97" s="247">
        <v>101.79000000000001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152</v>
      </c>
      <c r="AU97" s="253" t="s">
        <v>86</v>
      </c>
      <c r="AV97" s="12" t="s">
        <v>86</v>
      </c>
      <c r="AW97" s="12" t="s">
        <v>41</v>
      </c>
      <c r="AX97" s="12" t="s">
        <v>24</v>
      </c>
      <c r="AY97" s="253" t="s">
        <v>142</v>
      </c>
    </row>
    <row r="98" s="1" customFormat="1" ht="22.8" customHeight="1">
      <c r="B98" s="45"/>
      <c r="C98" s="220" t="s">
        <v>143</v>
      </c>
      <c r="D98" s="220" t="s">
        <v>145</v>
      </c>
      <c r="E98" s="221" t="s">
        <v>181</v>
      </c>
      <c r="F98" s="222" t="s">
        <v>182</v>
      </c>
      <c r="G98" s="223" t="s">
        <v>148</v>
      </c>
      <c r="H98" s="224">
        <v>101.79000000000001</v>
      </c>
      <c r="I98" s="225"/>
      <c r="J98" s="226">
        <f>ROUND(I98*H98,2)</f>
        <v>0</v>
      </c>
      <c r="K98" s="222" t="s">
        <v>149</v>
      </c>
      <c r="L98" s="71"/>
      <c r="M98" s="227" t="s">
        <v>22</v>
      </c>
      <c r="N98" s="228" t="s">
        <v>48</v>
      </c>
      <c r="O98" s="46"/>
      <c r="P98" s="229">
        <f>O98*H98</f>
        <v>0</v>
      </c>
      <c r="Q98" s="229">
        <v>0.0030000000000000001</v>
      </c>
      <c r="R98" s="229">
        <f>Q98*H98</f>
        <v>0.30537000000000003</v>
      </c>
      <c r="S98" s="229">
        <v>0</v>
      </c>
      <c r="T98" s="230">
        <f>S98*H98</f>
        <v>0</v>
      </c>
      <c r="AR98" s="23" t="s">
        <v>150</v>
      </c>
      <c r="AT98" s="23" t="s">
        <v>145</v>
      </c>
      <c r="AU98" s="23" t="s">
        <v>86</v>
      </c>
      <c r="AY98" s="23" t="s">
        <v>142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24</v>
      </c>
      <c r="BK98" s="231">
        <f>ROUND(I98*H98,2)</f>
        <v>0</v>
      </c>
      <c r="BL98" s="23" t="s">
        <v>150</v>
      </c>
      <c r="BM98" s="23" t="s">
        <v>709</v>
      </c>
    </row>
    <row r="99" s="11" customFormat="1">
      <c r="B99" s="232"/>
      <c r="C99" s="233"/>
      <c r="D99" s="234" t="s">
        <v>152</v>
      </c>
      <c r="E99" s="235" t="s">
        <v>22</v>
      </c>
      <c r="F99" s="236" t="s">
        <v>175</v>
      </c>
      <c r="G99" s="233"/>
      <c r="H99" s="235" t="s">
        <v>22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152</v>
      </c>
      <c r="AU99" s="242" t="s">
        <v>86</v>
      </c>
      <c r="AV99" s="11" t="s">
        <v>24</v>
      </c>
      <c r="AW99" s="11" t="s">
        <v>41</v>
      </c>
      <c r="AX99" s="11" t="s">
        <v>77</v>
      </c>
      <c r="AY99" s="242" t="s">
        <v>142</v>
      </c>
    </row>
    <row r="100" s="12" customFormat="1">
      <c r="B100" s="243"/>
      <c r="C100" s="244"/>
      <c r="D100" s="234" t="s">
        <v>152</v>
      </c>
      <c r="E100" s="245" t="s">
        <v>22</v>
      </c>
      <c r="F100" s="246" t="s">
        <v>707</v>
      </c>
      <c r="G100" s="244"/>
      <c r="H100" s="247">
        <v>101.79000000000001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152</v>
      </c>
      <c r="AU100" s="253" t="s">
        <v>86</v>
      </c>
      <c r="AV100" s="12" t="s">
        <v>86</v>
      </c>
      <c r="AW100" s="12" t="s">
        <v>41</v>
      </c>
      <c r="AX100" s="12" t="s">
        <v>24</v>
      </c>
      <c r="AY100" s="253" t="s">
        <v>142</v>
      </c>
    </row>
    <row r="101" s="1" customFormat="1" ht="14.4" customHeight="1">
      <c r="B101" s="45"/>
      <c r="C101" s="220" t="s">
        <v>150</v>
      </c>
      <c r="D101" s="220" t="s">
        <v>145</v>
      </c>
      <c r="E101" s="221" t="s">
        <v>193</v>
      </c>
      <c r="F101" s="222" t="s">
        <v>194</v>
      </c>
      <c r="G101" s="223" t="s">
        <v>166</v>
      </c>
      <c r="H101" s="224">
        <v>165.13</v>
      </c>
      <c r="I101" s="225"/>
      <c r="J101" s="226">
        <f>ROUND(I101*H101,2)</f>
        <v>0</v>
      </c>
      <c r="K101" s="222" t="s">
        <v>149</v>
      </c>
      <c r="L101" s="71"/>
      <c r="M101" s="227" t="s">
        <v>22</v>
      </c>
      <c r="N101" s="228" t="s">
        <v>48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150</v>
      </c>
      <c r="AT101" s="23" t="s">
        <v>145</v>
      </c>
      <c r="AU101" s="23" t="s">
        <v>86</v>
      </c>
      <c r="AY101" s="23" t="s">
        <v>142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24</v>
      </c>
      <c r="BK101" s="231">
        <f>ROUND(I101*H101,2)</f>
        <v>0</v>
      </c>
      <c r="BL101" s="23" t="s">
        <v>150</v>
      </c>
      <c r="BM101" s="23" t="s">
        <v>710</v>
      </c>
    </row>
    <row r="102" s="12" customFormat="1">
      <c r="B102" s="243"/>
      <c r="C102" s="244"/>
      <c r="D102" s="234" t="s">
        <v>152</v>
      </c>
      <c r="E102" s="245" t="s">
        <v>22</v>
      </c>
      <c r="F102" s="246" t="s">
        <v>711</v>
      </c>
      <c r="G102" s="244"/>
      <c r="H102" s="247">
        <v>165.13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152</v>
      </c>
      <c r="AU102" s="253" t="s">
        <v>86</v>
      </c>
      <c r="AV102" s="12" t="s">
        <v>86</v>
      </c>
      <c r="AW102" s="12" t="s">
        <v>41</v>
      </c>
      <c r="AX102" s="12" t="s">
        <v>24</v>
      </c>
      <c r="AY102" s="253" t="s">
        <v>142</v>
      </c>
    </row>
    <row r="103" s="1" customFormat="1" ht="14.4" customHeight="1">
      <c r="B103" s="45"/>
      <c r="C103" s="220" t="s">
        <v>177</v>
      </c>
      <c r="D103" s="220" t="s">
        <v>145</v>
      </c>
      <c r="E103" s="221" t="s">
        <v>218</v>
      </c>
      <c r="F103" s="222" t="s">
        <v>219</v>
      </c>
      <c r="G103" s="223" t="s">
        <v>148</v>
      </c>
      <c r="H103" s="224">
        <v>359.572</v>
      </c>
      <c r="I103" s="225"/>
      <c r="J103" s="226">
        <f>ROUND(I103*H103,2)</f>
        <v>0</v>
      </c>
      <c r="K103" s="222" t="s">
        <v>149</v>
      </c>
      <c r="L103" s="71"/>
      <c r="M103" s="227" t="s">
        <v>22</v>
      </c>
      <c r="N103" s="228" t="s">
        <v>48</v>
      </c>
      <c r="O103" s="46"/>
      <c r="P103" s="229">
        <f>O103*H103</f>
        <v>0</v>
      </c>
      <c r="Q103" s="229">
        <v>0.0073499999999999998</v>
      </c>
      <c r="R103" s="229">
        <f>Q103*H103</f>
        <v>2.6428541999999999</v>
      </c>
      <c r="S103" s="229">
        <v>0</v>
      </c>
      <c r="T103" s="230">
        <f>S103*H103</f>
        <v>0</v>
      </c>
      <c r="AR103" s="23" t="s">
        <v>150</v>
      </c>
      <c r="AT103" s="23" t="s">
        <v>145</v>
      </c>
      <c r="AU103" s="23" t="s">
        <v>86</v>
      </c>
      <c r="AY103" s="23" t="s">
        <v>142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24</v>
      </c>
      <c r="BK103" s="231">
        <f>ROUND(I103*H103,2)</f>
        <v>0</v>
      </c>
      <c r="BL103" s="23" t="s">
        <v>150</v>
      </c>
      <c r="BM103" s="23" t="s">
        <v>712</v>
      </c>
    </row>
    <row r="104" s="11" customFormat="1">
      <c r="B104" s="232"/>
      <c r="C104" s="233"/>
      <c r="D104" s="234" t="s">
        <v>152</v>
      </c>
      <c r="E104" s="235" t="s">
        <v>22</v>
      </c>
      <c r="F104" s="236" t="s">
        <v>713</v>
      </c>
      <c r="G104" s="233"/>
      <c r="H104" s="235" t="s">
        <v>22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152</v>
      </c>
      <c r="AU104" s="242" t="s">
        <v>86</v>
      </c>
      <c r="AV104" s="11" t="s">
        <v>24</v>
      </c>
      <c r="AW104" s="11" t="s">
        <v>41</v>
      </c>
      <c r="AX104" s="11" t="s">
        <v>77</v>
      </c>
      <c r="AY104" s="242" t="s">
        <v>142</v>
      </c>
    </row>
    <row r="105" s="12" customFormat="1">
      <c r="B105" s="243"/>
      <c r="C105" s="244"/>
      <c r="D105" s="234" t="s">
        <v>152</v>
      </c>
      <c r="E105" s="245" t="s">
        <v>22</v>
      </c>
      <c r="F105" s="246" t="s">
        <v>714</v>
      </c>
      <c r="G105" s="244"/>
      <c r="H105" s="247">
        <v>359.572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152</v>
      </c>
      <c r="AU105" s="253" t="s">
        <v>86</v>
      </c>
      <c r="AV105" s="12" t="s">
        <v>86</v>
      </c>
      <c r="AW105" s="12" t="s">
        <v>41</v>
      </c>
      <c r="AX105" s="12" t="s">
        <v>24</v>
      </c>
      <c r="AY105" s="253" t="s">
        <v>142</v>
      </c>
    </row>
    <row r="106" s="1" customFormat="1" ht="14.4" customHeight="1">
      <c r="B106" s="45"/>
      <c r="C106" s="220" t="s">
        <v>170</v>
      </c>
      <c r="D106" s="220" t="s">
        <v>145</v>
      </c>
      <c r="E106" s="221" t="s">
        <v>715</v>
      </c>
      <c r="F106" s="222" t="s">
        <v>716</v>
      </c>
      <c r="G106" s="223" t="s">
        <v>148</v>
      </c>
      <c r="H106" s="224">
        <v>359.572</v>
      </c>
      <c r="I106" s="225"/>
      <c r="J106" s="226">
        <f>ROUND(I106*H106,2)</f>
        <v>0</v>
      </c>
      <c r="K106" s="222" t="s">
        <v>149</v>
      </c>
      <c r="L106" s="71"/>
      <c r="M106" s="227" t="s">
        <v>22</v>
      </c>
      <c r="N106" s="228" t="s">
        <v>48</v>
      </c>
      <c r="O106" s="46"/>
      <c r="P106" s="229">
        <f>O106*H106</f>
        <v>0</v>
      </c>
      <c r="Q106" s="229">
        <v>0.00025999999999999998</v>
      </c>
      <c r="R106" s="229">
        <f>Q106*H106</f>
        <v>0.093488719999999997</v>
      </c>
      <c r="S106" s="229">
        <v>0</v>
      </c>
      <c r="T106" s="230">
        <f>S106*H106</f>
        <v>0</v>
      </c>
      <c r="AR106" s="23" t="s">
        <v>150</v>
      </c>
      <c r="AT106" s="23" t="s">
        <v>145</v>
      </c>
      <c r="AU106" s="23" t="s">
        <v>86</v>
      </c>
      <c r="AY106" s="23" t="s">
        <v>142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24</v>
      </c>
      <c r="BK106" s="231">
        <f>ROUND(I106*H106,2)</f>
        <v>0</v>
      </c>
      <c r="BL106" s="23" t="s">
        <v>150</v>
      </c>
      <c r="BM106" s="23" t="s">
        <v>717</v>
      </c>
    </row>
    <row r="107" s="11" customFormat="1">
      <c r="B107" s="232"/>
      <c r="C107" s="233"/>
      <c r="D107" s="234" t="s">
        <v>152</v>
      </c>
      <c r="E107" s="235" t="s">
        <v>22</v>
      </c>
      <c r="F107" s="236" t="s">
        <v>713</v>
      </c>
      <c r="G107" s="233"/>
      <c r="H107" s="235" t="s">
        <v>22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152</v>
      </c>
      <c r="AU107" s="242" t="s">
        <v>86</v>
      </c>
      <c r="AV107" s="11" t="s">
        <v>24</v>
      </c>
      <c r="AW107" s="11" t="s">
        <v>41</v>
      </c>
      <c r="AX107" s="11" t="s">
        <v>77</v>
      </c>
      <c r="AY107" s="242" t="s">
        <v>142</v>
      </c>
    </row>
    <row r="108" s="12" customFormat="1">
      <c r="B108" s="243"/>
      <c r="C108" s="244"/>
      <c r="D108" s="234" t="s">
        <v>152</v>
      </c>
      <c r="E108" s="245" t="s">
        <v>22</v>
      </c>
      <c r="F108" s="246" t="s">
        <v>714</v>
      </c>
      <c r="G108" s="244"/>
      <c r="H108" s="247">
        <v>359.572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152</v>
      </c>
      <c r="AU108" s="253" t="s">
        <v>86</v>
      </c>
      <c r="AV108" s="12" t="s">
        <v>86</v>
      </c>
      <c r="AW108" s="12" t="s">
        <v>41</v>
      </c>
      <c r="AX108" s="12" t="s">
        <v>24</v>
      </c>
      <c r="AY108" s="253" t="s">
        <v>142</v>
      </c>
    </row>
    <row r="109" s="1" customFormat="1" ht="22.8" customHeight="1">
      <c r="B109" s="45"/>
      <c r="C109" s="220" t="s">
        <v>184</v>
      </c>
      <c r="D109" s="220" t="s">
        <v>145</v>
      </c>
      <c r="E109" s="221" t="s">
        <v>237</v>
      </c>
      <c r="F109" s="222" t="s">
        <v>238</v>
      </c>
      <c r="G109" s="223" t="s">
        <v>148</v>
      </c>
      <c r="H109" s="224">
        <v>359.572</v>
      </c>
      <c r="I109" s="225"/>
      <c r="J109" s="226">
        <f>ROUND(I109*H109,2)</f>
        <v>0</v>
      </c>
      <c r="K109" s="222" t="s">
        <v>149</v>
      </c>
      <c r="L109" s="71"/>
      <c r="M109" s="227" t="s">
        <v>22</v>
      </c>
      <c r="N109" s="228" t="s">
        <v>48</v>
      </c>
      <c r="O109" s="46"/>
      <c r="P109" s="229">
        <f>O109*H109</f>
        <v>0</v>
      </c>
      <c r="Q109" s="229">
        <v>0.0048900000000000002</v>
      </c>
      <c r="R109" s="229">
        <f>Q109*H109</f>
        <v>1.75830708</v>
      </c>
      <c r="S109" s="229">
        <v>0</v>
      </c>
      <c r="T109" s="230">
        <f>S109*H109</f>
        <v>0</v>
      </c>
      <c r="AR109" s="23" t="s">
        <v>150</v>
      </c>
      <c r="AT109" s="23" t="s">
        <v>145</v>
      </c>
      <c r="AU109" s="23" t="s">
        <v>86</v>
      </c>
      <c r="AY109" s="23" t="s">
        <v>142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24</v>
      </c>
      <c r="BK109" s="231">
        <f>ROUND(I109*H109,2)</f>
        <v>0</v>
      </c>
      <c r="BL109" s="23" t="s">
        <v>150</v>
      </c>
      <c r="BM109" s="23" t="s">
        <v>718</v>
      </c>
    </row>
    <row r="110" s="11" customFormat="1">
      <c r="B110" s="232"/>
      <c r="C110" s="233"/>
      <c r="D110" s="234" t="s">
        <v>152</v>
      </c>
      <c r="E110" s="235" t="s">
        <v>22</v>
      </c>
      <c r="F110" s="236" t="s">
        <v>713</v>
      </c>
      <c r="G110" s="233"/>
      <c r="H110" s="235" t="s">
        <v>22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152</v>
      </c>
      <c r="AU110" s="242" t="s">
        <v>86</v>
      </c>
      <c r="AV110" s="11" t="s">
        <v>24</v>
      </c>
      <c r="AW110" s="11" t="s">
        <v>41</v>
      </c>
      <c r="AX110" s="11" t="s">
        <v>77</v>
      </c>
      <c r="AY110" s="242" t="s">
        <v>142</v>
      </c>
    </row>
    <row r="111" s="12" customFormat="1">
      <c r="B111" s="243"/>
      <c r="C111" s="244"/>
      <c r="D111" s="234" t="s">
        <v>152</v>
      </c>
      <c r="E111" s="245" t="s">
        <v>22</v>
      </c>
      <c r="F111" s="246" t="s">
        <v>714</v>
      </c>
      <c r="G111" s="244"/>
      <c r="H111" s="247">
        <v>359.572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152</v>
      </c>
      <c r="AU111" s="253" t="s">
        <v>86</v>
      </c>
      <c r="AV111" s="12" t="s">
        <v>86</v>
      </c>
      <c r="AW111" s="12" t="s">
        <v>41</v>
      </c>
      <c r="AX111" s="12" t="s">
        <v>24</v>
      </c>
      <c r="AY111" s="253" t="s">
        <v>142</v>
      </c>
    </row>
    <row r="112" s="1" customFormat="1" ht="22.8" customHeight="1">
      <c r="B112" s="45"/>
      <c r="C112" s="220" t="s">
        <v>192</v>
      </c>
      <c r="D112" s="220" t="s">
        <v>145</v>
      </c>
      <c r="E112" s="221" t="s">
        <v>242</v>
      </c>
      <c r="F112" s="222" t="s">
        <v>243</v>
      </c>
      <c r="G112" s="223" t="s">
        <v>148</v>
      </c>
      <c r="H112" s="224">
        <v>322.36200000000002</v>
      </c>
      <c r="I112" s="225"/>
      <c r="J112" s="226">
        <f>ROUND(I112*H112,2)</f>
        <v>0</v>
      </c>
      <c r="K112" s="222" t="s">
        <v>149</v>
      </c>
      <c r="L112" s="71"/>
      <c r="M112" s="227" t="s">
        <v>22</v>
      </c>
      <c r="N112" s="228" t="s">
        <v>48</v>
      </c>
      <c r="O112" s="46"/>
      <c r="P112" s="229">
        <f>O112*H112</f>
        <v>0</v>
      </c>
      <c r="Q112" s="229">
        <v>0.0083199999999999993</v>
      </c>
      <c r="R112" s="229">
        <f>Q112*H112</f>
        <v>2.6820518399999997</v>
      </c>
      <c r="S112" s="229">
        <v>0</v>
      </c>
      <c r="T112" s="230">
        <f>S112*H112</f>
        <v>0</v>
      </c>
      <c r="AR112" s="23" t="s">
        <v>150</v>
      </c>
      <c r="AT112" s="23" t="s">
        <v>145</v>
      </c>
      <c r="AU112" s="23" t="s">
        <v>86</v>
      </c>
      <c r="AY112" s="23" t="s">
        <v>142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24</v>
      </c>
      <c r="BK112" s="231">
        <f>ROUND(I112*H112,2)</f>
        <v>0</v>
      </c>
      <c r="BL112" s="23" t="s">
        <v>150</v>
      </c>
      <c r="BM112" s="23" t="s">
        <v>719</v>
      </c>
    </row>
    <row r="113" s="11" customFormat="1">
      <c r="B113" s="232"/>
      <c r="C113" s="233"/>
      <c r="D113" s="234" t="s">
        <v>152</v>
      </c>
      <c r="E113" s="235" t="s">
        <v>22</v>
      </c>
      <c r="F113" s="236" t="s">
        <v>226</v>
      </c>
      <c r="G113" s="233"/>
      <c r="H113" s="235" t="s">
        <v>22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152</v>
      </c>
      <c r="AU113" s="242" t="s">
        <v>86</v>
      </c>
      <c r="AV113" s="11" t="s">
        <v>24</v>
      </c>
      <c r="AW113" s="11" t="s">
        <v>41</v>
      </c>
      <c r="AX113" s="11" t="s">
        <v>77</v>
      </c>
      <c r="AY113" s="242" t="s">
        <v>142</v>
      </c>
    </row>
    <row r="114" s="12" customFormat="1">
      <c r="B114" s="243"/>
      <c r="C114" s="244"/>
      <c r="D114" s="234" t="s">
        <v>152</v>
      </c>
      <c r="E114" s="245" t="s">
        <v>22</v>
      </c>
      <c r="F114" s="246" t="s">
        <v>720</v>
      </c>
      <c r="G114" s="244"/>
      <c r="H114" s="247">
        <v>194.80099999999999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152</v>
      </c>
      <c r="AU114" s="253" t="s">
        <v>86</v>
      </c>
      <c r="AV114" s="12" t="s">
        <v>86</v>
      </c>
      <c r="AW114" s="12" t="s">
        <v>41</v>
      </c>
      <c r="AX114" s="12" t="s">
        <v>77</v>
      </c>
      <c r="AY114" s="253" t="s">
        <v>142</v>
      </c>
    </row>
    <row r="115" s="12" customFormat="1">
      <c r="B115" s="243"/>
      <c r="C115" s="244"/>
      <c r="D115" s="234" t="s">
        <v>152</v>
      </c>
      <c r="E115" s="245" t="s">
        <v>22</v>
      </c>
      <c r="F115" s="246" t="s">
        <v>721</v>
      </c>
      <c r="G115" s="244"/>
      <c r="H115" s="247">
        <v>-13.199999999999999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152</v>
      </c>
      <c r="AU115" s="253" t="s">
        <v>86</v>
      </c>
      <c r="AV115" s="12" t="s">
        <v>86</v>
      </c>
      <c r="AW115" s="12" t="s">
        <v>41</v>
      </c>
      <c r="AX115" s="12" t="s">
        <v>77</v>
      </c>
      <c r="AY115" s="253" t="s">
        <v>142</v>
      </c>
    </row>
    <row r="116" s="12" customFormat="1">
      <c r="B116" s="243"/>
      <c r="C116" s="244"/>
      <c r="D116" s="234" t="s">
        <v>152</v>
      </c>
      <c r="E116" s="245" t="s">
        <v>22</v>
      </c>
      <c r="F116" s="246" t="s">
        <v>722</v>
      </c>
      <c r="G116" s="244"/>
      <c r="H116" s="247">
        <v>-4.3200000000000003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152</v>
      </c>
      <c r="AU116" s="253" t="s">
        <v>86</v>
      </c>
      <c r="AV116" s="12" t="s">
        <v>86</v>
      </c>
      <c r="AW116" s="12" t="s">
        <v>41</v>
      </c>
      <c r="AX116" s="12" t="s">
        <v>77</v>
      </c>
      <c r="AY116" s="253" t="s">
        <v>142</v>
      </c>
    </row>
    <row r="117" s="12" customFormat="1">
      <c r="B117" s="243"/>
      <c r="C117" s="244"/>
      <c r="D117" s="234" t="s">
        <v>152</v>
      </c>
      <c r="E117" s="245" t="s">
        <v>22</v>
      </c>
      <c r="F117" s="246" t="s">
        <v>723</v>
      </c>
      <c r="G117" s="244"/>
      <c r="H117" s="247">
        <v>-6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152</v>
      </c>
      <c r="AU117" s="253" t="s">
        <v>86</v>
      </c>
      <c r="AV117" s="12" t="s">
        <v>86</v>
      </c>
      <c r="AW117" s="12" t="s">
        <v>41</v>
      </c>
      <c r="AX117" s="12" t="s">
        <v>77</v>
      </c>
      <c r="AY117" s="253" t="s">
        <v>142</v>
      </c>
    </row>
    <row r="118" s="12" customFormat="1">
      <c r="B118" s="243"/>
      <c r="C118" s="244"/>
      <c r="D118" s="234" t="s">
        <v>152</v>
      </c>
      <c r="E118" s="245" t="s">
        <v>22</v>
      </c>
      <c r="F118" s="246" t="s">
        <v>724</v>
      </c>
      <c r="G118" s="244"/>
      <c r="H118" s="247">
        <v>-2.0499999999999998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152</v>
      </c>
      <c r="AU118" s="253" t="s">
        <v>86</v>
      </c>
      <c r="AV118" s="12" t="s">
        <v>86</v>
      </c>
      <c r="AW118" s="12" t="s">
        <v>41</v>
      </c>
      <c r="AX118" s="12" t="s">
        <v>77</v>
      </c>
      <c r="AY118" s="253" t="s">
        <v>142</v>
      </c>
    </row>
    <row r="119" s="12" customFormat="1">
      <c r="B119" s="243"/>
      <c r="C119" s="244"/>
      <c r="D119" s="234" t="s">
        <v>152</v>
      </c>
      <c r="E119" s="245" t="s">
        <v>22</v>
      </c>
      <c r="F119" s="246" t="s">
        <v>725</v>
      </c>
      <c r="G119" s="244"/>
      <c r="H119" s="247">
        <v>-4.1399999999999997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152</v>
      </c>
      <c r="AU119" s="253" t="s">
        <v>86</v>
      </c>
      <c r="AV119" s="12" t="s">
        <v>86</v>
      </c>
      <c r="AW119" s="12" t="s">
        <v>41</v>
      </c>
      <c r="AX119" s="12" t="s">
        <v>77</v>
      </c>
      <c r="AY119" s="253" t="s">
        <v>142</v>
      </c>
    </row>
    <row r="120" s="12" customFormat="1">
      <c r="B120" s="243"/>
      <c r="C120" s="244"/>
      <c r="D120" s="234" t="s">
        <v>152</v>
      </c>
      <c r="E120" s="245" t="s">
        <v>22</v>
      </c>
      <c r="F120" s="246" t="s">
        <v>726</v>
      </c>
      <c r="G120" s="244"/>
      <c r="H120" s="247">
        <v>-49.859999999999999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152</v>
      </c>
      <c r="AU120" s="253" t="s">
        <v>86</v>
      </c>
      <c r="AV120" s="12" t="s">
        <v>86</v>
      </c>
      <c r="AW120" s="12" t="s">
        <v>41</v>
      </c>
      <c r="AX120" s="12" t="s">
        <v>77</v>
      </c>
      <c r="AY120" s="253" t="s">
        <v>142</v>
      </c>
    </row>
    <row r="121" s="11" customFormat="1">
      <c r="B121" s="232"/>
      <c r="C121" s="233"/>
      <c r="D121" s="234" t="s">
        <v>152</v>
      </c>
      <c r="E121" s="235" t="s">
        <v>22</v>
      </c>
      <c r="F121" s="236" t="s">
        <v>213</v>
      </c>
      <c r="G121" s="233"/>
      <c r="H121" s="235" t="s">
        <v>22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152</v>
      </c>
      <c r="AU121" s="242" t="s">
        <v>86</v>
      </c>
      <c r="AV121" s="11" t="s">
        <v>24</v>
      </c>
      <c r="AW121" s="11" t="s">
        <v>41</v>
      </c>
      <c r="AX121" s="11" t="s">
        <v>77</v>
      </c>
      <c r="AY121" s="242" t="s">
        <v>142</v>
      </c>
    </row>
    <row r="122" s="12" customFormat="1">
      <c r="B122" s="243"/>
      <c r="C122" s="244"/>
      <c r="D122" s="234" t="s">
        <v>152</v>
      </c>
      <c r="E122" s="245" t="s">
        <v>22</v>
      </c>
      <c r="F122" s="246" t="s">
        <v>720</v>
      </c>
      <c r="G122" s="244"/>
      <c r="H122" s="247">
        <v>194.80099999999999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152</v>
      </c>
      <c r="AU122" s="253" t="s">
        <v>86</v>
      </c>
      <c r="AV122" s="12" t="s">
        <v>86</v>
      </c>
      <c r="AW122" s="12" t="s">
        <v>41</v>
      </c>
      <c r="AX122" s="12" t="s">
        <v>77</v>
      </c>
      <c r="AY122" s="253" t="s">
        <v>142</v>
      </c>
    </row>
    <row r="123" s="12" customFormat="1">
      <c r="B123" s="243"/>
      <c r="C123" s="244"/>
      <c r="D123" s="234" t="s">
        <v>152</v>
      </c>
      <c r="E123" s="245" t="s">
        <v>22</v>
      </c>
      <c r="F123" s="246" t="s">
        <v>727</v>
      </c>
      <c r="G123" s="244"/>
      <c r="H123" s="247">
        <v>-33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152</v>
      </c>
      <c r="AU123" s="253" t="s">
        <v>86</v>
      </c>
      <c r="AV123" s="12" t="s">
        <v>86</v>
      </c>
      <c r="AW123" s="12" t="s">
        <v>41</v>
      </c>
      <c r="AX123" s="12" t="s">
        <v>77</v>
      </c>
      <c r="AY123" s="253" t="s">
        <v>142</v>
      </c>
    </row>
    <row r="124" s="12" customFormat="1">
      <c r="B124" s="243"/>
      <c r="C124" s="244"/>
      <c r="D124" s="234" t="s">
        <v>152</v>
      </c>
      <c r="E124" s="245" t="s">
        <v>22</v>
      </c>
      <c r="F124" s="246" t="s">
        <v>728</v>
      </c>
      <c r="G124" s="244"/>
      <c r="H124" s="247">
        <v>-8.9600000000000009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152</v>
      </c>
      <c r="AU124" s="253" t="s">
        <v>86</v>
      </c>
      <c r="AV124" s="12" t="s">
        <v>86</v>
      </c>
      <c r="AW124" s="12" t="s">
        <v>41</v>
      </c>
      <c r="AX124" s="12" t="s">
        <v>77</v>
      </c>
      <c r="AY124" s="253" t="s">
        <v>142</v>
      </c>
    </row>
    <row r="125" s="11" customFormat="1">
      <c r="B125" s="232"/>
      <c r="C125" s="233"/>
      <c r="D125" s="234" t="s">
        <v>152</v>
      </c>
      <c r="E125" s="235" t="s">
        <v>22</v>
      </c>
      <c r="F125" s="236" t="s">
        <v>204</v>
      </c>
      <c r="G125" s="233"/>
      <c r="H125" s="235" t="s">
        <v>22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152</v>
      </c>
      <c r="AU125" s="242" t="s">
        <v>86</v>
      </c>
      <c r="AV125" s="11" t="s">
        <v>24</v>
      </c>
      <c r="AW125" s="11" t="s">
        <v>41</v>
      </c>
      <c r="AX125" s="11" t="s">
        <v>77</v>
      </c>
      <c r="AY125" s="242" t="s">
        <v>142</v>
      </c>
    </row>
    <row r="126" s="12" customFormat="1">
      <c r="B126" s="243"/>
      <c r="C126" s="244"/>
      <c r="D126" s="234" t="s">
        <v>152</v>
      </c>
      <c r="E126" s="245" t="s">
        <v>22</v>
      </c>
      <c r="F126" s="246" t="s">
        <v>729</v>
      </c>
      <c r="G126" s="244"/>
      <c r="H126" s="247">
        <v>83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152</v>
      </c>
      <c r="AU126" s="253" t="s">
        <v>86</v>
      </c>
      <c r="AV126" s="12" t="s">
        <v>86</v>
      </c>
      <c r="AW126" s="12" t="s">
        <v>41</v>
      </c>
      <c r="AX126" s="12" t="s">
        <v>77</v>
      </c>
      <c r="AY126" s="253" t="s">
        <v>142</v>
      </c>
    </row>
    <row r="127" s="12" customFormat="1">
      <c r="B127" s="243"/>
      <c r="C127" s="244"/>
      <c r="D127" s="234" t="s">
        <v>152</v>
      </c>
      <c r="E127" s="245" t="s">
        <v>22</v>
      </c>
      <c r="F127" s="246" t="s">
        <v>730</v>
      </c>
      <c r="G127" s="244"/>
      <c r="H127" s="247">
        <v>-52.799999999999997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152</v>
      </c>
      <c r="AU127" s="253" t="s">
        <v>86</v>
      </c>
      <c r="AV127" s="12" t="s">
        <v>86</v>
      </c>
      <c r="AW127" s="12" t="s">
        <v>41</v>
      </c>
      <c r="AX127" s="12" t="s">
        <v>77</v>
      </c>
      <c r="AY127" s="253" t="s">
        <v>142</v>
      </c>
    </row>
    <row r="128" s="12" customFormat="1">
      <c r="B128" s="243"/>
      <c r="C128" s="244"/>
      <c r="D128" s="234" t="s">
        <v>152</v>
      </c>
      <c r="E128" s="245" t="s">
        <v>22</v>
      </c>
      <c r="F128" s="246" t="s">
        <v>731</v>
      </c>
      <c r="G128" s="244"/>
      <c r="H128" s="247">
        <v>-6.5999999999999996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152</v>
      </c>
      <c r="AU128" s="253" t="s">
        <v>86</v>
      </c>
      <c r="AV128" s="12" t="s">
        <v>86</v>
      </c>
      <c r="AW128" s="12" t="s">
        <v>41</v>
      </c>
      <c r="AX128" s="12" t="s">
        <v>77</v>
      </c>
      <c r="AY128" s="253" t="s">
        <v>142</v>
      </c>
    </row>
    <row r="129" s="11" customFormat="1">
      <c r="B129" s="232"/>
      <c r="C129" s="233"/>
      <c r="D129" s="234" t="s">
        <v>152</v>
      </c>
      <c r="E129" s="235" t="s">
        <v>22</v>
      </c>
      <c r="F129" s="236" t="s">
        <v>208</v>
      </c>
      <c r="G129" s="233"/>
      <c r="H129" s="235" t="s">
        <v>22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152</v>
      </c>
      <c r="AU129" s="242" t="s">
        <v>86</v>
      </c>
      <c r="AV129" s="11" t="s">
        <v>24</v>
      </c>
      <c r="AW129" s="11" t="s">
        <v>41</v>
      </c>
      <c r="AX129" s="11" t="s">
        <v>77</v>
      </c>
      <c r="AY129" s="242" t="s">
        <v>142</v>
      </c>
    </row>
    <row r="130" s="12" customFormat="1">
      <c r="B130" s="243"/>
      <c r="C130" s="244"/>
      <c r="D130" s="234" t="s">
        <v>152</v>
      </c>
      <c r="E130" s="245" t="s">
        <v>22</v>
      </c>
      <c r="F130" s="246" t="s">
        <v>732</v>
      </c>
      <c r="G130" s="244"/>
      <c r="H130" s="247">
        <v>39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152</v>
      </c>
      <c r="AU130" s="253" t="s">
        <v>86</v>
      </c>
      <c r="AV130" s="12" t="s">
        <v>86</v>
      </c>
      <c r="AW130" s="12" t="s">
        <v>41</v>
      </c>
      <c r="AX130" s="12" t="s">
        <v>77</v>
      </c>
      <c r="AY130" s="253" t="s">
        <v>142</v>
      </c>
    </row>
    <row r="131" s="12" customFormat="1">
      <c r="B131" s="243"/>
      <c r="C131" s="244"/>
      <c r="D131" s="234" t="s">
        <v>152</v>
      </c>
      <c r="E131" s="245" t="s">
        <v>22</v>
      </c>
      <c r="F131" s="246" t="s">
        <v>733</v>
      </c>
      <c r="G131" s="244"/>
      <c r="H131" s="247">
        <v>-4.3200000000000003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152</v>
      </c>
      <c r="AU131" s="253" t="s">
        <v>86</v>
      </c>
      <c r="AV131" s="12" t="s">
        <v>86</v>
      </c>
      <c r="AW131" s="12" t="s">
        <v>41</v>
      </c>
      <c r="AX131" s="12" t="s">
        <v>77</v>
      </c>
      <c r="AY131" s="253" t="s">
        <v>142</v>
      </c>
    </row>
    <row r="132" s="12" customFormat="1">
      <c r="B132" s="243"/>
      <c r="C132" s="244"/>
      <c r="D132" s="234" t="s">
        <v>152</v>
      </c>
      <c r="E132" s="245" t="s">
        <v>22</v>
      </c>
      <c r="F132" s="246" t="s">
        <v>734</v>
      </c>
      <c r="G132" s="244"/>
      <c r="H132" s="247">
        <v>-3.9900000000000002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152</v>
      </c>
      <c r="AU132" s="253" t="s">
        <v>86</v>
      </c>
      <c r="AV132" s="12" t="s">
        <v>86</v>
      </c>
      <c r="AW132" s="12" t="s">
        <v>41</v>
      </c>
      <c r="AX132" s="12" t="s">
        <v>77</v>
      </c>
      <c r="AY132" s="253" t="s">
        <v>142</v>
      </c>
    </row>
    <row r="133" s="13" customFormat="1">
      <c r="B133" s="254"/>
      <c r="C133" s="255"/>
      <c r="D133" s="234" t="s">
        <v>152</v>
      </c>
      <c r="E133" s="256" t="s">
        <v>22</v>
      </c>
      <c r="F133" s="257" t="s">
        <v>158</v>
      </c>
      <c r="G133" s="255"/>
      <c r="H133" s="258">
        <v>322.36200000000002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152</v>
      </c>
      <c r="AU133" s="264" t="s">
        <v>86</v>
      </c>
      <c r="AV133" s="13" t="s">
        <v>150</v>
      </c>
      <c r="AW133" s="13" t="s">
        <v>41</v>
      </c>
      <c r="AX133" s="13" t="s">
        <v>24</v>
      </c>
      <c r="AY133" s="264" t="s">
        <v>142</v>
      </c>
    </row>
    <row r="134" s="1" customFormat="1" ht="14.4" customHeight="1">
      <c r="B134" s="45"/>
      <c r="C134" s="265" t="s">
        <v>197</v>
      </c>
      <c r="D134" s="265" t="s">
        <v>246</v>
      </c>
      <c r="E134" s="266" t="s">
        <v>247</v>
      </c>
      <c r="F134" s="267" t="s">
        <v>248</v>
      </c>
      <c r="G134" s="268" t="s">
        <v>148</v>
      </c>
      <c r="H134" s="269">
        <v>328.80900000000003</v>
      </c>
      <c r="I134" s="270"/>
      <c r="J134" s="271">
        <f>ROUND(I134*H134,2)</f>
        <v>0</v>
      </c>
      <c r="K134" s="267" t="s">
        <v>149</v>
      </c>
      <c r="L134" s="272"/>
      <c r="M134" s="273" t="s">
        <v>22</v>
      </c>
      <c r="N134" s="274" t="s">
        <v>48</v>
      </c>
      <c r="O134" s="46"/>
      <c r="P134" s="229">
        <f>O134*H134</f>
        <v>0</v>
      </c>
      <c r="Q134" s="229">
        <v>0.0020400000000000001</v>
      </c>
      <c r="R134" s="229">
        <f>Q134*H134</f>
        <v>0.67077036000000012</v>
      </c>
      <c r="S134" s="229">
        <v>0</v>
      </c>
      <c r="T134" s="230">
        <f>S134*H134</f>
        <v>0</v>
      </c>
      <c r="AR134" s="23" t="s">
        <v>192</v>
      </c>
      <c r="AT134" s="23" t="s">
        <v>246</v>
      </c>
      <c r="AU134" s="23" t="s">
        <v>86</v>
      </c>
      <c r="AY134" s="23" t="s">
        <v>142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24</v>
      </c>
      <c r="BK134" s="231">
        <f>ROUND(I134*H134,2)</f>
        <v>0</v>
      </c>
      <c r="BL134" s="23" t="s">
        <v>150</v>
      </c>
      <c r="BM134" s="23" t="s">
        <v>735</v>
      </c>
    </row>
    <row r="135" s="12" customFormat="1">
      <c r="B135" s="243"/>
      <c r="C135" s="244"/>
      <c r="D135" s="234" t="s">
        <v>152</v>
      </c>
      <c r="E135" s="244"/>
      <c r="F135" s="246" t="s">
        <v>736</v>
      </c>
      <c r="G135" s="244"/>
      <c r="H135" s="247">
        <v>328.80900000000003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152</v>
      </c>
      <c r="AU135" s="253" t="s">
        <v>86</v>
      </c>
      <c r="AV135" s="12" t="s">
        <v>86</v>
      </c>
      <c r="AW135" s="12" t="s">
        <v>6</v>
      </c>
      <c r="AX135" s="12" t="s">
        <v>24</v>
      </c>
      <c r="AY135" s="253" t="s">
        <v>142</v>
      </c>
    </row>
    <row r="136" s="1" customFormat="1" ht="22.8" customHeight="1">
      <c r="B136" s="45"/>
      <c r="C136" s="220" t="s">
        <v>29</v>
      </c>
      <c r="D136" s="220" t="s">
        <v>145</v>
      </c>
      <c r="E136" s="221" t="s">
        <v>252</v>
      </c>
      <c r="F136" s="222" t="s">
        <v>253</v>
      </c>
      <c r="G136" s="223" t="s">
        <v>166</v>
      </c>
      <c r="H136" s="224">
        <v>37.210000000000001</v>
      </c>
      <c r="I136" s="225"/>
      <c r="J136" s="226">
        <f>ROUND(I136*H136,2)</f>
        <v>0</v>
      </c>
      <c r="K136" s="222" t="s">
        <v>149</v>
      </c>
      <c r="L136" s="71"/>
      <c r="M136" s="227" t="s">
        <v>22</v>
      </c>
      <c r="N136" s="228" t="s">
        <v>48</v>
      </c>
      <c r="O136" s="46"/>
      <c r="P136" s="229">
        <f>O136*H136</f>
        <v>0</v>
      </c>
      <c r="Q136" s="229">
        <v>0.0016800000000000001</v>
      </c>
      <c r="R136" s="229">
        <f>Q136*H136</f>
        <v>0.062512800000000007</v>
      </c>
      <c r="S136" s="229">
        <v>0</v>
      </c>
      <c r="T136" s="230">
        <f>S136*H136</f>
        <v>0</v>
      </c>
      <c r="AR136" s="23" t="s">
        <v>150</v>
      </c>
      <c r="AT136" s="23" t="s">
        <v>145</v>
      </c>
      <c r="AU136" s="23" t="s">
        <v>86</v>
      </c>
      <c r="AY136" s="23" t="s">
        <v>142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24</v>
      </c>
      <c r="BK136" s="231">
        <f>ROUND(I136*H136,2)</f>
        <v>0</v>
      </c>
      <c r="BL136" s="23" t="s">
        <v>150</v>
      </c>
      <c r="BM136" s="23" t="s">
        <v>737</v>
      </c>
    </row>
    <row r="137" s="11" customFormat="1">
      <c r="B137" s="232"/>
      <c r="C137" s="233"/>
      <c r="D137" s="234" t="s">
        <v>152</v>
      </c>
      <c r="E137" s="235" t="s">
        <v>22</v>
      </c>
      <c r="F137" s="236" t="s">
        <v>226</v>
      </c>
      <c r="G137" s="233"/>
      <c r="H137" s="235" t="s">
        <v>22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152</v>
      </c>
      <c r="AU137" s="242" t="s">
        <v>86</v>
      </c>
      <c r="AV137" s="11" t="s">
        <v>24</v>
      </c>
      <c r="AW137" s="11" t="s">
        <v>41</v>
      </c>
      <c r="AX137" s="11" t="s">
        <v>77</v>
      </c>
      <c r="AY137" s="242" t="s">
        <v>142</v>
      </c>
    </row>
    <row r="138" s="12" customFormat="1">
      <c r="B138" s="243"/>
      <c r="C138" s="244"/>
      <c r="D138" s="234" t="s">
        <v>152</v>
      </c>
      <c r="E138" s="245" t="s">
        <v>22</v>
      </c>
      <c r="F138" s="246" t="s">
        <v>738</v>
      </c>
      <c r="G138" s="244"/>
      <c r="H138" s="247">
        <v>3.8399999999999999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152</v>
      </c>
      <c r="AU138" s="253" t="s">
        <v>86</v>
      </c>
      <c r="AV138" s="12" t="s">
        <v>86</v>
      </c>
      <c r="AW138" s="12" t="s">
        <v>41</v>
      </c>
      <c r="AX138" s="12" t="s">
        <v>77</v>
      </c>
      <c r="AY138" s="253" t="s">
        <v>142</v>
      </c>
    </row>
    <row r="139" s="12" customFormat="1">
      <c r="B139" s="243"/>
      <c r="C139" s="244"/>
      <c r="D139" s="234" t="s">
        <v>152</v>
      </c>
      <c r="E139" s="245" t="s">
        <v>22</v>
      </c>
      <c r="F139" s="246" t="s">
        <v>739</v>
      </c>
      <c r="G139" s="244"/>
      <c r="H139" s="247">
        <v>4.7199999999999998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152</v>
      </c>
      <c r="AU139" s="253" t="s">
        <v>86</v>
      </c>
      <c r="AV139" s="12" t="s">
        <v>86</v>
      </c>
      <c r="AW139" s="12" t="s">
        <v>41</v>
      </c>
      <c r="AX139" s="12" t="s">
        <v>77</v>
      </c>
      <c r="AY139" s="253" t="s">
        <v>142</v>
      </c>
    </row>
    <row r="140" s="12" customFormat="1">
      <c r="B140" s="243"/>
      <c r="C140" s="244"/>
      <c r="D140" s="234" t="s">
        <v>152</v>
      </c>
      <c r="E140" s="245" t="s">
        <v>22</v>
      </c>
      <c r="F140" s="246" t="s">
        <v>740</v>
      </c>
      <c r="G140" s="244"/>
      <c r="H140" s="247">
        <v>2.3999999999999999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152</v>
      </c>
      <c r="AU140" s="253" t="s">
        <v>86</v>
      </c>
      <c r="AV140" s="12" t="s">
        <v>86</v>
      </c>
      <c r="AW140" s="12" t="s">
        <v>41</v>
      </c>
      <c r="AX140" s="12" t="s">
        <v>77</v>
      </c>
      <c r="AY140" s="253" t="s">
        <v>142</v>
      </c>
    </row>
    <row r="141" s="12" customFormat="1">
      <c r="B141" s="243"/>
      <c r="C141" s="244"/>
      <c r="D141" s="234" t="s">
        <v>152</v>
      </c>
      <c r="E141" s="245" t="s">
        <v>22</v>
      </c>
      <c r="F141" s="246" t="s">
        <v>741</v>
      </c>
      <c r="G141" s="244"/>
      <c r="H141" s="247">
        <v>2.2200000000000002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152</v>
      </c>
      <c r="AU141" s="253" t="s">
        <v>86</v>
      </c>
      <c r="AV141" s="12" t="s">
        <v>86</v>
      </c>
      <c r="AW141" s="12" t="s">
        <v>41</v>
      </c>
      <c r="AX141" s="12" t="s">
        <v>77</v>
      </c>
      <c r="AY141" s="253" t="s">
        <v>142</v>
      </c>
    </row>
    <row r="142" s="11" customFormat="1">
      <c r="B142" s="232"/>
      <c r="C142" s="233"/>
      <c r="D142" s="234" t="s">
        <v>152</v>
      </c>
      <c r="E142" s="235" t="s">
        <v>22</v>
      </c>
      <c r="F142" s="236" t="s">
        <v>204</v>
      </c>
      <c r="G142" s="233"/>
      <c r="H142" s="235" t="s">
        <v>22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152</v>
      </c>
      <c r="AU142" s="242" t="s">
        <v>86</v>
      </c>
      <c r="AV142" s="11" t="s">
        <v>24</v>
      </c>
      <c r="AW142" s="11" t="s">
        <v>41</v>
      </c>
      <c r="AX142" s="11" t="s">
        <v>77</v>
      </c>
      <c r="AY142" s="242" t="s">
        <v>142</v>
      </c>
    </row>
    <row r="143" s="12" customFormat="1">
      <c r="B143" s="243"/>
      <c r="C143" s="244"/>
      <c r="D143" s="234" t="s">
        <v>152</v>
      </c>
      <c r="E143" s="245" t="s">
        <v>22</v>
      </c>
      <c r="F143" s="246" t="s">
        <v>742</v>
      </c>
      <c r="G143" s="244"/>
      <c r="H143" s="247">
        <v>0.47999999999999998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152</v>
      </c>
      <c r="AU143" s="253" t="s">
        <v>86</v>
      </c>
      <c r="AV143" s="12" t="s">
        <v>86</v>
      </c>
      <c r="AW143" s="12" t="s">
        <v>41</v>
      </c>
      <c r="AX143" s="12" t="s">
        <v>77</v>
      </c>
      <c r="AY143" s="253" t="s">
        <v>142</v>
      </c>
    </row>
    <row r="144" s="12" customFormat="1">
      <c r="B144" s="243"/>
      <c r="C144" s="244"/>
      <c r="D144" s="234" t="s">
        <v>152</v>
      </c>
      <c r="E144" s="245" t="s">
        <v>22</v>
      </c>
      <c r="F144" s="246" t="s">
        <v>743</v>
      </c>
      <c r="G144" s="244"/>
      <c r="H144" s="247">
        <v>2.3599999999999999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152</v>
      </c>
      <c r="AU144" s="253" t="s">
        <v>86</v>
      </c>
      <c r="AV144" s="12" t="s">
        <v>86</v>
      </c>
      <c r="AW144" s="12" t="s">
        <v>41</v>
      </c>
      <c r="AX144" s="12" t="s">
        <v>77</v>
      </c>
      <c r="AY144" s="253" t="s">
        <v>142</v>
      </c>
    </row>
    <row r="145" s="12" customFormat="1">
      <c r="B145" s="243"/>
      <c r="C145" s="244"/>
      <c r="D145" s="234" t="s">
        <v>152</v>
      </c>
      <c r="E145" s="245" t="s">
        <v>22</v>
      </c>
      <c r="F145" s="246" t="s">
        <v>744</v>
      </c>
      <c r="G145" s="244"/>
      <c r="H145" s="247">
        <v>2.2400000000000002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152</v>
      </c>
      <c r="AU145" s="253" t="s">
        <v>86</v>
      </c>
      <c r="AV145" s="12" t="s">
        <v>86</v>
      </c>
      <c r="AW145" s="12" t="s">
        <v>41</v>
      </c>
      <c r="AX145" s="12" t="s">
        <v>77</v>
      </c>
      <c r="AY145" s="253" t="s">
        <v>142</v>
      </c>
    </row>
    <row r="146" s="11" customFormat="1">
      <c r="B146" s="232"/>
      <c r="C146" s="233"/>
      <c r="D146" s="234" t="s">
        <v>152</v>
      </c>
      <c r="E146" s="235" t="s">
        <v>22</v>
      </c>
      <c r="F146" s="236" t="s">
        <v>213</v>
      </c>
      <c r="G146" s="233"/>
      <c r="H146" s="235" t="s">
        <v>22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152</v>
      </c>
      <c r="AU146" s="242" t="s">
        <v>86</v>
      </c>
      <c r="AV146" s="11" t="s">
        <v>24</v>
      </c>
      <c r="AW146" s="11" t="s">
        <v>41</v>
      </c>
      <c r="AX146" s="11" t="s">
        <v>77</v>
      </c>
      <c r="AY146" s="242" t="s">
        <v>142</v>
      </c>
    </row>
    <row r="147" s="12" customFormat="1">
      <c r="B147" s="243"/>
      <c r="C147" s="244"/>
      <c r="D147" s="234" t="s">
        <v>152</v>
      </c>
      <c r="E147" s="245" t="s">
        <v>22</v>
      </c>
      <c r="F147" s="246" t="s">
        <v>745</v>
      </c>
      <c r="G147" s="244"/>
      <c r="H147" s="247">
        <v>0.68999999999999995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152</v>
      </c>
      <c r="AU147" s="253" t="s">
        <v>86</v>
      </c>
      <c r="AV147" s="12" t="s">
        <v>86</v>
      </c>
      <c r="AW147" s="12" t="s">
        <v>41</v>
      </c>
      <c r="AX147" s="12" t="s">
        <v>77</v>
      </c>
      <c r="AY147" s="253" t="s">
        <v>142</v>
      </c>
    </row>
    <row r="148" s="12" customFormat="1">
      <c r="B148" s="243"/>
      <c r="C148" s="244"/>
      <c r="D148" s="234" t="s">
        <v>152</v>
      </c>
      <c r="E148" s="245" t="s">
        <v>22</v>
      </c>
      <c r="F148" s="246" t="s">
        <v>746</v>
      </c>
      <c r="G148" s="244"/>
      <c r="H148" s="247">
        <v>11.800000000000001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152</v>
      </c>
      <c r="AU148" s="253" t="s">
        <v>86</v>
      </c>
      <c r="AV148" s="12" t="s">
        <v>86</v>
      </c>
      <c r="AW148" s="12" t="s">
        <v>41</v>
      </c>
      <c r="AX148" s="12" t="s">
        <v>77</v>
      </c>
      <c r="AY148" s="253" t="s">
        <v>142</v>
      </c>
    </row>
    <row r="149" s="12" customFormat="1">
      <c r="B149" s="243"/>
      <c r="C149" s="244"/>
      <c r="D149" s="234" t="s">
        <v>152</v>
      </c>
      <c r="E149" s="245" t="s">
        <v>22</v>
      </c>
      <c r="F149" s="246" t="s">
        <v>747</v>
      </c>
      <c r="G149" s="244"/>
      <c r="H149" s="247">
        <v>2.8799999999999999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152</v>
      </c>
      <c r="AU149" s="253" t="s">
        <v>86</v>
      </c>
      <c r="AV149" s="12" t="s">
        <v>86</v>
      </c>
      <c r="AW149" s="12" t="s">
        <v>41</v>
      </c>
      <c r="AX149" s="12" t="s">
        <v>77</v>
      </c>
      <c r="AY149" s="253" t="s">
        <v>142</v>
      </c>
    </row>
    <row r="150" s="11" customFormat="1">
      <c r="B150" s="232"/>
      <c r="C150" s="233"/>
      <c r="D150" s="234" t="s">
        <v>152</v>
      </c>
      <c r="E150" s="235" t="s">
        <v>22</v>
      </c>
      <c r="F150" s="236" t="s">
        <v>208</v>
      </c>
      <c r="G150" s="233"/>
      <c r="H150" s="235" t="s">
        <v>22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152</v>
      </c>
      <c r="AU150" s="242" t="s">
        <v>86</v>
      </c>
      <c r="AV150" s="11" t="s">
        <v>24</v>
      </c>
      <c r="AW150" s="11" t="s">
        <v>41</v>
      </c>
      <c r="AX150" s="11" t="s">
        <v>77</v>
      </c>
      <c r="AY150" s="242" t="s">
        <v>142</v>
      </c>
    </row>
    <row r="151" s="12" customFormat="1">
      <c r="B151" s="243"/>
      <c r="C151" s="244"/>
      <c r="D151" s="234" t="s">
        <v>152</v>
      </c>
      <c r="E151" s="245" t="s">
        <v>22</v>
      </c>
      <c r="F151" s="246" t="s">
        <v>742</v>
      </c>
      <c r="G151" s="244"/>
      <c r="H151" s="247">
        <v>0.47999999999999998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152</v>
      </c>
      <c r="AU151" s="253" t="s">
        <v>86</v>
      </c>
      <c r="AV151" s="12" t="s">
        <v>86</v>
      </c>
      <c r="AW151" s="12" t="s">
        <v>41</v>
      </c>
      <c r="AX151" s="12" t="s">
        <v>77</v>
      </c>
      <c r="AY151" s="253" t="s">
        <v>142</v>
      </c>
    </row>
    <row r="152" s="12" customFormat="1">
      <c r="B152" s="243"/>
      <c r="C152" s="244"/>
      <c r="D152" s="234" t="s">
        <v>152</v>
      </c>
      <c r="E152" s="245" t="s">
        <v>22</v>
      </c>
      <c r="F152" s="246" t="s">
        <v>748</v>
      </c>
      <c r="G152" s="244"/>
      <c r="H152" s="247">
        <v>3.1000000000000001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152</v>
      </c>
      <c r="AU152" s="253" t="s">
        <v>86</v>
      </c>
      <c r="AV152" s="12" t="s">
        <v>86</v>
      </c>
      <c r="AW152" s="12" t="s">
        <v>41</v>
      </c>
      <c r="AX152" s="12" t="s">
        <v>77</v>
      </c>
      <c r="AY152" s="253" t="s">
        <v>142</v>
      </c>
    </row>
    <row r="153" s="13" customFormat="1">
      <c r="B153" s="254"/>
      <c r="C153" s="255"/>
      <c r="D153" s="234" t="s">
        <v>152</v>
      </c>
      <c r="E153" s="256" t="s">
        <v>22</v>
      </c>
      <c r="F153" s="257" t="s">
        <v>158</v>
      </c>
      <c r="G153" s="255"/>
      <c r="H153" s="258">
        <v>37.210000000000001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152</v>
      </c>
      <c r="AU153" s="264" t="s">
        <v>86</v>
      </c>
      <c r="AV153" s="13" t="s">
        <v>150</v>
      </c>
      <c r="AW153" s="13" t="s">
        <v>41</v>
      </c>
      <c r="AX153" s="13" t="s">
        <v>24</v>
      </c>
      <c r="AY153" s="264" t="s">
        <v>142</v>
      </c>
    </row>
    <row r="154" s="1" customFormat="1" ht="14.4" customHeight="1">
      <c r="B154" s="45"/>
      <c r="C154" s="265" t="s">
        <v>236</v>
      </c>
      <c r="D154" s="265" t="s">
        <v>246</v>
      </c>
      <c r="E154" s="266" t="s">
        <v>267</v>
      </c>
      <c r="F154" s="267" t="s">
        <v>268</v>
      </c>
      <c r="G154" s="268" t="s">
        <v>148</v>
      </c>
      <c r="H154" s="269">
        <v>37.954000000000001</v>
      </c>
      <c r="I154" s="270"/>
      <c r="J154" s="271">
        <f>ROUND(I154*H154,2)</f>
        <v>0</v>
      </c>
      <c r="K154" s="267" t="s">
        <v>149</v>
      </c>
      <c r="L154" s="272"/>
      <c r="M154" s="273" t="s">
        <v>22</v>
      </c>
      <c r="N154" s="274" t="s">
        <v>48</v>
      </c>
      <c r="O154" s="46"/>
      <c r="P154" s="229">
        <f>O154*H154</f>
        <v>0</v>
      </c>
      <c r="Q154" s="229">
        <v>0.00068000000000000005</v>
      </c>
      <c r="R154" s="229">
        <f>Q154*H154</f>
        <v>0.025808720000000004</v>
      </c>
      <c r="S154" s="229">
        <v>0</v>
      </c>
      <c r="T154" s="230">
        <f>S154*H154</f>
        <v>0</v>
      </c>
      <c r="AR154" s="23" t="s">
        <v>192</v>
      </c>
      <c r="AT154" s="23" t="s">
        <v>246</v>
      </c>
      <c r="AU154" s="23" t="s">
        <v>86</v>
      </c>
      <c r="AY154" s="23" t="s">
        <v>142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24</v>
      </c>
      <c r="BK154" s="231">
        <f>ROUND(I154*H154,2)</f>
        <v>0</v>
      </c>
      <c r="BL154" s="23" t="s">
        <v>150</v>
      </c>
      <c r="BM154" s="23" t="s">
        <v>749</v>
      </c>
    </row>
    <row r="155" s="12" customFormat="1">
      <c r="B155" s="243"/>
      <c r="C155" s="244"/>
      <c r="D155" s="234" t="s">
        <v>152</v>
      </c>
      <c r="E155" s="244"/>
      <c r="F155" s="246" t="s">
        <v>750</v>
      </c>
      <c r="G155" s="244"/>
      <c r="H155" s="247">
        <v>37.954000000000001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152</v>
      </c>
      <c r="AU155" s="253" t="s">
        <v>86</v>
      </c>
      <c r="AV155" s="12" t="s">
        <v>86</v>
      </c>
      <c r="AW155" s="12" t="s">
        <v>6</v>
      </c>
      <c r="AX155" s="12" t="s">
        <v>24</v>
      </c>
      <c r="AY155" s="253" t="s">
        <v>142</v>
      </c>
    </row>
    <row r="156" s="1" customFormat="1" ht="14.4" customHeight="1">
      <c r="B156" s="45"/>
      <c r="C156" s="220" t="s">
        <v>241</v>
      </c>
      <c r="D156" s="220" t="s">
        <v>145</v>
      </c>
      <c r="E156" s="221" t="s">
        <v>272</v>
      </c>
      <c r="F156" s="222" t="s">
        <v>273</v>
      </c>
      <c r="G156" s="223" t="s">
        <v>166</v>
      </c>
      <c r="H156" s="224">
        <v>181.33000000000001</v>
      </c>
      <c r="I156" s="225"/>
      <c r="J156" s="226">
        <f>ROUND(I156*H156,2)</f>
        <v>0</v>
      </c>
      <c r="K156" s="222" t="s">
        <v>149</v>
      </c>
      <c r="L156" s="71"/>
      <c r="M156" s="227" t="s">
        <v>22</v>
      </c>
      <c r="N156" s="228" t="s">
        <v>48</v>
      </c>
      <c r="O156" s="46"/>
      <c r="P156" s="229">
        <f>O156*H156</f>
        <v>0</v>
      </c>
      <c r="Q156" s="229">
        <v>0.00025000000000000001</v>
      </c>
      <c r="R156" s="229">
        <f>Q156*H156</f>
        <v>0.045332500000000005</v>
      </c>
      <c r="S156" s="229">
        <v>0</v>
      </c>
      <c r="T156" s="230">
        <f>S156*H156</f>
        <v>0</v>
      </c>
      <c r="AR156" s="23" t="s">
        <v>150</v>
      </c>
      <c r="AT156" s="23" t="s">
        <v>145</v>
      </c>
      <c r="AU156" s="23" t="s">
        <v>86</v>
      </c>
      <c r="AY156" s="23" t="s">
        <v>142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24</v>
      </c>
      <c r="BK156" s="231">
        <f>ROUND(I156*H156,2)</f>
        <v>0</v>
      </c>
      <c r="BL156" s="23" t="s">
        <v>150</v>
      </c>
      <c r="BM156" s="23" t="s">
        <v>751</v>
      </c>
    </row>
    <row r="157" s="11" customFormat="1">
      <c r="B157" s="232"/>
      <c r="C157" s="233"/>
      <c r="D157" s="234" t="s">
        <v>152</v>
      </c>
      <c r="E157" s="235" t="s">
        <v>22</v>
      </c>
      <c r="F157" s="236" t="s">
        <v>226</v>
      </c>
      <c r="G157" s="233"/>
      <c r="H157" s="235" t="s">
        <v>22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152</v>
      </c>
      <c r="AU157" s="242" t="s">
        <v>86</v>
      </c>
      <c r="AV157" s="11" t="s">
        <v>24</v>
      </c>
      <c r="AW157" s="11" t="s">
        <v>41</v>
      </c>
      <c r="AX157" s="11" t="s">
        <v>77</v>
      </c>
      <c r="AY157" s="242" t="s">
        <v>142</v>
      </c>
    </row>
    <row r="158" s="12" customFormat="1">
      <c r="B158" s="243"/>
      <c r="C158" s="244"/>
      <c r="D158" s="234" t="s">
        <v>152</v>
      </c>
      <c r="E158" s="245" t="s">
        <v>22</v>
      </c>
      <c r="F158" s="246" t="s">
        <v>752</v>
      </c>
      <c r="G158" s="244"/>
      <c r="H158" s="247">
        <v>19.199999999999999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152</v>
      </c>
      <c r="AU158" s="253" t="s">
        <v>86</v>
      </c>
      <c r="AV158" s="12" t="s">
        <v>86</v>
      </c>
      <c r="AW158" s="12" t="s">
        <v>41</v>
      </c>
      <c r="AX158" s="12" t="s">
        <v>77</v>
      </c>
      <c r="AY158" s="253" t="s">
        <v>142</v>
      </c>
    </row>
    <row r="159" s="12" customFormat="1">
      <c r="B159" s="243"/>
      <c r="C159" s="244"/>
      <c r="D159" s="234" t="s">
        <v>152</v>
      </c>
      <c r="E159" s="245" t="s">
        <v>22</v>
      </c>
      <c r="F159" s="246" t="s">
        <v>753</v>
      </c>
      <c r="G159" s="244"/>
      <c r="H159" s="247">
        <v>23.600000000000001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152</v>
      </c>
      <c r="AU159" s="253" t="s">
        <v>86</v>
      </c>
      <c r="AV159" s="12" t="s">
        <v>86</v>
      </c>
      <c r="AW159" s="12" t="s">
        <v>41</v>
      </c>
      <c r="AX159" s="12" t="s">
        <v>77</v>
      </c>
      <c r="AY159" s="253" t="s">
        <v>142</v>
      </c>
    </row>
    <row r="160" s="12" customFormat="1">
      <c r="B160" s="243"/>
      <c r="C160" s="244"/>
      <c r="D160" s="234" t="s">
        <v>152</v>
      </c>
      <c r="E160" s="245" t="s">
        <v>22</v>
      </c>
      <c r="F160" s="246" t="s">
        <v>754</v>
      </c>
      <c r="G160" s="244"/>
      <c r="H160" s="247">
        <v>12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152</v>
      </c>
      <c r="AU160" s="253" t="s">
        <v>86</v>
      </c>
      <c r="AV160" s="12" t="s">
        <v>86</v>
      </c>
      <c r="AW160" s="12" t="s">
        <v>41</v>
      </c>
      <c r="AX160" s="12" t="s">
        <v>77</v>
      </c>
      <c r="AY160" s="253" t="s">
        <v>142</v>
      </c>
    </row>
    <row r="161" s="12" customFormat="1">
      <c r="B161" s="243"/>
      <c r="C161" s="244"/>
      <c r="D161" s="234" t="s">
        <v>152</v>
      </c>
      <c r="E161" s="245" t="s">
        <v>22</v>
      </c>
      <c r="F161" s="246" t="s">
        <v>755</v>
      </c>
      <c r="G161" s="244"/>
      <c r="H161" s="247">
        <v>11.1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152</v>
      </c>
      <c r="AU161" s="253" t="s">
        <v>86</v>
      </c>
      <c r="AV161" s="12" t="s">
        <v>86</v>
      </c>
      <c r="AW161" s="12" t="s">
        <v>41</v>
      </c>
      <c r="AX161" s="12" t="s">
        <v>77</v>
      </c>
      <c r="AY161" s="253" t="s">
        <v>142</v>
      </c>
    </row>
    <row r="162" s="11" customFormat="1">
      <c r="B162" s="232"/>
      <c r="C162" s="233"/>
      <c r="D162" s="234" t="s">
        <v>152</v>
      </c>
      <c r="E162" s="235" t="s">
        <v>22</v>
      </c>
      <c r="F162" s="236" t="s">
        <v>204</v>
      </c>
      <c r="G162" s="233"/>
      <c r="H162" s="235" t="s">
        <v>22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152</v>
      </c>
      <c r="AU162" s="242" t="s">
        <v>86</v>
      </c>
      <c r="AV162" s="11" t="s">
        <v>24</v>
      </c>
      <c r="AW162" s="11" t="s">
        <v>41</v>
      </c>
      <c r="AX162" s="11" t="s">
        <v>77</v>
      </c>
      <c r="AY162" s="242" t="s">
        <v>142</v>
      </c>
    </row>
    <row r="163" s="12" customFormat="1">
      <c r="B163" s="243"/>
      <c r="C163" s="244"/>
      <c r="D163" s="234" t="s">
        <v>152</v>
      </c>
      <c r="E163" s="245" t="s">
        <v>22</v>
      </c>
      <c r="F163" s="246" t="s">
        <v>756</v>
      </c>
      <c r="G163" s="244"/>
      <c r="H163" s="247">
        <v>2.3999999999999999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152</v>
      </c>
      <c r="AU163" s="253" t="s">
        <v>86</v>
      </c>
      <c r="AV163" s="12" t="s">
        <v>86</v>
      </c>
      <c r="AW163" s="12" t="s">
        <v>41</v>
      </c>
      <c r="AX163" s="12" t="s">
        <v>77</v>
      </c>
      <c r="AY163" s="253" t="s">
        <v>142</v>
      </c>
    </row>
    <row r="164" s="12" customFormat="1">
      <c r="B164" s="243"/>
      <c r="C164" s="244"/>
      <c r="D164" s="234" t="s">
        <v>152</v>
      </c>
      <c r="E164" s="245" t="s">
        <v>22</v>
      </c>
      <c r="F164" s="246" t="s">
        <v>757</v>
      </c>
      <c r="G164" s="244"/>
      <c r="H164" s="247">
        <v>11.800000000000001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152</v>
      </c>
      <c r="AU164" s="253" t="s">
        <v>86</v>
      </c>
      <c r="AV164" s="12" t="s">
        <v>86</v>
      </c>
      <c r="AW164" s="12" t="s">
        <v>41</v>
      </c>
      <c r="AX164" s="12" t="s">
        <v>77</v>
      </c>
      <c r="AY164" s="253" t="s">
        <v>142</v>
      </c>
    </row>
    <row r="165" s="12" customFormat="1">
      <c r="B165" s="243"/>
      <c r="C165" s="244"/>
      <c r="D165" s="234" t="s">
        <v>152</v>
      </c>
      <c r="E165" s="245" t="s">
        <v>22</v>
      </c>
      <c r="F165" s="246" t="s">
        <v>758</v>
      </c>
      <c r="G165" s="244"/>
      <c r="H165" s="247">
        <v>11.199999999999999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152</v>
      </c>
      <c r="AU165" s="253" t="s">
        <v>86</v>
      </c>
      <c r="AV165" s="12" t="s">
        <v>86</v>
      </c>
      <c r="AW165" s="12" t="s">
        <v>41</v>
      </c>
      <c r="AX165" s="12" t="s">
        <v>77</v>
      </c>
      <c r="AY165" s="253" t="s">
        <v>142</v>
      </c>
    </row>
    <row r="166" s="11" customFormat="1">
      <c r="B166" s="232"/>
      <c r="C166" s="233"/>
      <c r="D166" s="234" t="s">
        <v>152</v>
      </c>
      <c r="E166" s="235" t="s">
        <v>22</v>
      </c>
      <c r="F166" s="236" t="s">
        <v>213</v>
      </c>
      <c r="G166" s="233"/>
      <c r="H166" s="235" t="s">
        <v>22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152</v>
      </c>
      <c r="AU166" s="242" t="s">
        <v>86</v>
      </c>
      <c r="AV166" s="11" t="s">
        <v>24</v>
      </c>
      <c r="AW166" s="11" t="s">
        <v>41</v>
      </c>
      <c r="AX166" s="11" t="s">
        <v>77</v>
      </c>
      <c r="AY166" s="242" t="s">
        <v>142</v>
      </c>
    </row>
    <row r="167" s="12" customFormat="1">
      <c r="B167" s="243"/>
      <c r="C167" s="244"/>
      <c r="D167" s="234" t="s">
        <v>152</v>
      </c>
      <c r="E167" s="245" t="s">
        <v>22</v>
      </c>
      <c r="F167" s="246" t="s">
        <v>759</v>
      </c>
      <c r="G167" s="244"/>
      <c r="H167" s="247">
        <v>3.4500000000000002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152</v>
      </c>
      <c r="AU167" s="253" t="s">
        <v>86</v>
      </c>
      <c r="AV167" s="12" t="s">
        <v>86</v>
      </c>
      <c r="AW167" s="12" t="s">
        <v>41</v>
      </c>
      <c r="AX167" s="12" t="s">
        <v>77</v>
      </c>
      <c r="AY167" s="253" t="s">
        <v>142</v>
      </c>
    </row>
    <row r="168" s="12" customFormat="1">
      <c r="B168" s="243"/>
      <c r="C168" s="244"/>
      <c r="D168" s="234" t="s">
        <v>152</v>
      </c>
      <c r="E168" s="245" t="s">
        <v>22</v>
      </c>
      <c r="F168" s="246" t="s">
        <v>760</v>
      </c>
      <c r="G168" s="244"/>
      <c r="H168" s="247">
        <v>59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152</v>
      </c>
      <c r="AU168" s="253" t="s">
        <v>86</v>
      </c>
      <c r="AV168" s="12" t="s">
        <v>86</v>
      </c>
      <c r="AW168" s="12" t="s">
        <v>41</v>
      </c>
      <c r="AX168" s="12" t="s">
        <v>77</v>
      </c>
      <c r="AY168" s="253" t="s">
        <v>142</v>
      </c>
    </row>
    <row r="169" s="12" customFormat="1">
      <c r="B169" s="243"/>
      <c r="C169" s="244"/>
      <c r="D169" s="234" t="s">
        <v>152</v>
      </c>
      <c r="E169" s="245" t="s">
        <v>22</v>
      </c>
      <c r="F169" s="246" t="s">
        <v>761</v>
      </c>
      <c r="G169" s="244"/>
      <c r="H169" s="247">
        <v>14.4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152</v>
      </c>
      <c r="AU169" s="253" t="s">
        <v>86</v>
      </c>
      <c r="AV169" s="12" t="s">
        <v>86</v>
      </c>
      <c r="AW169" s="12" t="s">
        <v>41</v>
      </c>
      <c r="AX169" s="12" t="s">
        <v>77</v>
      </c>
      <c r="AY169" s="253" t="s">
        <v>142</v>
      </c>
    </row>
    <row r="170" s="11" customFormat="1">
      <c r="B170" s="232"/>
      <c r="C170" s="233"/>
      <c r="D170" s="234" t="s">
        <v>152</v>
      </c>
      <c r="E170" s="235" t="s">
        <v>22</v>
      </c>
      <c r="F170" s="236" t="s">
        <v>208</v>
      </c>
      <c r="G170" s="233"/>
      <c r="H170" s="235" t="s">
        <v>22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152</v>
      </c>
      <c r="AU170" s="242" t="s">
        <v>86</v>
      </c>
      <c r="AV170" s="11" t="s">
        <v>24</v>
      </c>
      <c r="AW170" s="11" t="s">
        <v>41</v>
      </c>
      <c r="AX170" s="11" t="s">
        <v>77</v>
      </c>
      <c r="AY170" s="242" t="s">
        <v>142</v>
      </c>
    </row>
    <row r="171" s="12" customFormat="1">
      <c r="B171" s="243"/>
      <c r="C171" s="244"/>
      <c r="D171" s="234" t="s">
        <v>152</v>
      </c>
      <c r="E171" s="245" t="s">
        <v>22</v>
      </c>
      <c r="F171" s="246" t="s">
        <v>756</v>
      </c>
      <c r="G171" s="244"/>
      <c r="H171" s="247">
        <v>2.3999999999999999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152</v>
      </c>
      <c r="AU171" s="253" t="s">
        <v>86</v>
      </c>
      <c r="AV171" s="12" t="s">
        <v>86</v>
      </c>
      <c r="AW171" s="12" t="s">
        <v>41</v>
      </c>
      <c r="AX171" s="12" t="s">
        <v>77</v>
      </c>
      <c r="AY171" s="253" t="s">
        <v>142</v>
      </c>
    </row>
    <row r="172" s="12" customFormat="1">
      <c r="B172" s="243"/>
      <c r="C172" s="244"/>
      <c r="D172" s="234" t="s">
        <v>152</v>
      </c>
      <c r="E172" s="245" t="s">
        <v>22</v>
      </c>
      <c r="F172" s="246" t="s">
        <v>762</v>
      </c>
      <c r="G172" s="244"/>
      <c r="H172" s="247">
        <v>10.779999999999999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152</v>
      </c>
      <c r="AU172" s="253" t="s">
        <v>86</v>
      </c>
      <c r="AV172" s="12" t="s">
        <v>86</v>
      </c>
      <c r="AW172" s="12" t="s">
        <v>41</v>
      </c>
      <c r="AX172" s="12" t="s">
        <v>77</v>
      </c>
      <c r="AY172" s="253" t="s">
        <v>142</v>
      </c>
    </row>
    <row r="173" s="13" customFormat="1">
      <c r="B173" s="254"/>
      <c r="C173" s="255"/>
      <c r="D173" s="234" t="s">
        <v>152</v>
      </c>
      <c r="E173" s="256" t="s">
        <v>22</v>
      </c>
      <c r="F173" s="257" t="s">
        <v>158</v>
      </c>
      <c r="G173" s="255"/>
      <c r="H173" s="258">
        <v>181.33000000000001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152</v>
      </c>
      <c r="AU173" s="264" t="s">
        <v>86</v>
      </c>
      <c r="AV173" s="13" t="s">
        <v>150</v>
      </c>
      <c r="AW173" s="13" t="s">
        <v>41</v>
      </c>
      <c r="AX173" s="13" t="s">
        <v>24</v>
      </c>
      <c r="AY173" s="264" t="s">
        <v>142</v>
      </c>
    </row>
    <row r="174" s="1" customFormat="1" ht="14.4" customHeight="1">
      <c r="B174" s="45"/>
      <c r="C174" s="265" t="s">
        <v>245</v>
      </c>
      <c r="D174" s="265" t="s">
        <v>246</v>
      </c>
      <c r="E174" s="266" t="s">
        <v>276</v>
      </c>
      <c r="F174" s="267" t="s">
        <v>277</v>
      </c>
      <c r="G174" s="268" t="s">
        <v>166</v>
      </c>
      <c r="H174" s="269">
        <v>190.39699999999999</v>
      </c>
      <c r="I174" s="270"/>
      <c r="J174" s="271">
        <f>ROUND(I174*H174,2)</f>
        <v>0</v>
      </c>
      <c r="K174" s="267" t="s">
        <v>149</v>
      </c>
      <c r="L174" s="272"/>
      <c r="M174" s="273" t="s">
        <v>22</v>
      </c>
      <c r="N174" s="274" t="s">
        <v>48</v>
      </c>
      <c r="O174" s="46"/>
      <c r="P174" s="229">
        <f>O174*H174</f>
        <v>0</v>
      </c>
      <c r="Q174" s="229">
        <v>3.0000000000000001E-05</v>
      </c>
      <c r="R174" s="229">
        <f>Q174*H174</f>
        <v>0.0057119099999999997</v>
      </c>
      <c r="S174" s="229">
        <v>0</v>
      </c>
      <c r="T174" s="230">
        <f>S174*H174</f>
        <v>0</v>
      </c>
      <c r="AR174" s="23" t="s">
        <v>192</v>
      </c>
      <c r="AT174" s="23" t="s">
        <v>246</v>
      </c>
      <c r="AU174" s="23" t="s">
        <v>86</v>
      </c>
      <c r="AY174" s="23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24</v>
      </c>
      <c r="BK174" s="231">
        <f>ROUND(I174*H174,2)</f>
        <v>0</v>
      </c>
      <c r="BL174" s="23" t="s">
        <v>150</v>
      </c>
      <c r="BM174" s="23" t="s">
        <v>763</v>
      </c>
    </row>
    <row r="175" s="12" customFormat="1">
      <c r="B175" s="243"/>
      <c r="C175" s="244"/>
      <c r="D175" s="234" t="s">
        <v>152</v>
      </c>
      <c r="E175" s="244"/>
      <c r="F175" s="246" t="s">
        <v>764</v>
      </c>
      <c r="G175" s="244"/>
      <c r="H175" s="247">
        <v>190.39699999999999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152</v>
      </c>
      <c r="AU175" s="253" t="s">
        <v>86</v>
      </c>
      <c r="AV175" s="12" t="s">
        <v>86</v>
      </c>
      <c r="AW175" s="12" t="s">
        <v>6</v>
      </c>
      <c r="AX175" s="12" t="s">
        <v>24</v>
      </c>
      <c r="AY175" s="253" t="s">
        <v>142</v>
      </c>
    </row>
    <row r="176" s="1" customFormat="1" ht="22.8" customHeight="1">
      <c r="B176" s="45"/>
      <c r="C176" s="220" t="s">
        <v>251</v>
      </c>
      <c r="D176" s="220" t="s">
        <v>145</v>
      </c>
      <c r="E176" s="221" t="s">
        <v>287</v>
      </c>
      <c r="F176" s="222" t="s">
        <v>288</v>
      </c>
      <c r="G176" s="223" t="s">
        <v>148</v>
      </c>
      <c r="H176" s="224">
        <v>328.882</v>
      </c>
      <c r="I176" s="225"/>
      <c r="J176" s="226">
        <f>ROUND(I176*H176,2)</f>
        <v>0</v>
      </c>
      <c r="K176" s="222" t="s">
        <v>149</v>
      </c>
      <c r="L176" s="71"/>
      <c r="M176" s="227" t="s">
        <v>22</v>
      </c>
      <c r="N176" s="228" t="s">
        <v>48</v>
      </c>
      <c r="O176" s="46"/>
      <c r="P176" s="229">
        <f>O176*H176</f>
        <v>0</v>
      </c>
      <c r="Q176" s="229">
        <v>0.0026800000000000001</v>
      </c>
      <c r="R176" s="229">
        <f>Q176*H176</f>
        <v>0.88140376000000009</v>
      </c>
      <c r="S176" s="229">
        <v>0</v>
      </c>
      <c r="T176" s="230">
        <f>S176*H176</f>
        <v>0</v>
      </c>
      <c r="AR176" s="23" t="s">
        <v>150</v>
      </c>
      <c r="AT176" s="23" t="s">
        <v>145</v>
      </c>
      <c r="AU176" s="23" t="s">
        <v>86</v>
      </c>
      <c r="AY176" s="23" t="s">
        <v>142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24</v>
      </c>
      <c r="BK176" s="231">
        <f>ROUND(I176*H176,2)</f>
        <v>0</v>
      </c>
      <c r="BL176" s="23" t="s">
        <v>150</v>
      </c>
      <c r="BM176" s="23" t="s">
        <v>765</v>
      </c>
    </row>
    <row r="177" s="11" customFormat="1">
      <c r="B177" s="232"/>
      <c r="C177" s="233"/>
      <c r="D177" s="234" t="s">
        <v>152</v>
      </c>
      <c r="E177" s="235" t="s">
        <v>22</v>
      </c>
      <c r="F177" s="236" t="s">
        <v>713</v>
      </c>
      <c r="G177" s="233"/>
      <c r="H177" s="235" t="s">
        <v>22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152</v>
      </c>
      <c r="AU177" s="242" t="s">
        <v>86</v>
      </c>
      <c r="AV177" s="11" t="s">
        <v>24</v>
      </c>
      <c r="AW177" s="11" t="s">
        <v>41</v>
      </c>
      <c r="AX177" s="11" t="s">
        <v>77</v>
      </c>
      <c r="AY177" s="242" t="s">
        <v>142</v>
      </c>
    </row>
    <row r="178" s="12" customFormat="1">
      <c r="B178" s="243"/>
      <c r="C178" s="244"/>
      <c r="D178" s="234" t="s">
        <v>152</v>
      </c>
      <c r="E178" s="245" t="s">
        <v>22</v>
      </c>
      <c r="F178" s="246" t="s">
        <v>766</v>
      </c>
      <c r="G178" s="244"/>
      <c r="H178" s="247">
        <v>328.882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152</v>
      </c>
      <c r="AU178" s="253" t="s">
        <v>86</v>
      </c>
      <c r="AV178" s="12" t="s">
        <v>86</v>
      </c>
      <c r="AW178" s="12" t="s">
        <v>41</v>
      </c>
      <c r="AX178" s="12" t="s">
        <v>24</v>
      </c>
      <c r="AY178" s="253" t="s">
        <v>142</v>
      </c>
    </row>
    <row r="179" s="10" customFormat="1" ht="29.88" customHeight="1">
      <c r="B179" s="204"/>
      <c r="C179" s="205"/>
      <c r="D179" s="206" t="s">
        <v>76</v>
      </c>
      <c r="E179" s="218" t="s">
        <v>197</v>
      </c>
      <c r="F179" s="218" t="s">
        <v>299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SUM(P180:P210)</f>
        <v>0</v>
      </c>
      <c r="Q179" s="212"/>
      <c r="R179" s="213">
        <f>SUM(R180:R210)</f>
        <v>0.010912600000000002</v>
      </c>
      <c r="S179" s="212"/>
      <c r="T179" s="214">
        <f>SUM(T180:T210)</f>
        <v>2.837555</v>
      </c>
      <c r="AR179" s="215" t="s">
        <v>24</v>
      </c>
      <c r="AT179" s="216" t="s">
        <v>76</v>
      </c>
      <c r="AU179" s="216" t="s">
        <v>24</v>
      </c>
      <c r="AY179" s="215" t="s">
        <v>142</v>
      </c>
      <c r="BK179" s="217">
        <f>SUM(BK180:BK210)</f>
        <v>0</v>
      </c>
    </row>
    <row r="180" s="1" customFormat="1" ht="14.4" customHeight="1">
      <c r="B180" s="45"/>
      <c r="C180" s="220" t="s">
        <v>10</v>
      </c>
      <c r="D180" s="220" t="s">
        <v>145</v>
      </c>
      <c r="E180" s="221" t="s">
        <v>331</v>
      </c>
      <c r="F180" s="222" t="s">
        <v>332</v>
      </c>
      <c r="G180" s="223" t="s">
        <v>148</v>
      </c>
      <c r="H180" s="224">
        <v>272.815</v>
      </c>
      <c r="I180" s="225"/>
      <c r="J180" s="226">
        <f>ROUND(I180*H180,2)</f>
        <v>0</v>
      </c>
      <c r="K180" s="222" t="s">
        <v>149</v>
      </c>
      <c r="L180" s="71"/>
      <c r="M180" s="227" t="s">
        <v>22</v>
      </c>
      <c r="N180" s="228" t="s">
        <v>48</v>
      </c>
      <c r="O180" s="46"/>
      <c r="P180" s="229">
        <f>O180*H180</f>
        <v>0</v>
      </c>
      <c r="Q180" s="229">
        <v>4.0000000000000003E-05</v>
      </c>
      <c r="R180" s="229">
        <f>Q180*H180</f>
        <v>0.010912600000000002</v>
      </c>
      <c r="S180" s="229">
        <v>0</v>
      </c>
      <c r="T180" s="230">
        <f>S180*H180</f>
        <v>0</v>
      </c>
      <c r="AR180" s="23" t="s">
        <v>150</v>
      </c>
      <c r="AT180" s="23" t="s">
        <v>145</v>
      </c>
      <c r="AU180" s="23" t="s">
        <v>86</v>
      </c>
      <c r="AY180" s="23" t="s">
        <v>142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24</v>
      </c>
      <c r="BK180" s="231">
        <f>ROUND(I180*H180,2)</f>
        <v>0</v>
      </c>
      <c r="BL180" s="23" t="s">
        <v>150</v>
      </c>
      <c r="BM180" s="23" t="s">
        <v>767</v>
      </c>
    </row>
    <row r="181" s="11" customFormat="1">
      <c r="B181" s="232"/>
      <c r="C181" s="233"/>
      <c r="D181" s="234" t="s">
        <v>152</v>
      </c>
      <c r="E181" s="235" t="s">
        <v>22</v>
      </c>
      <c r="F181" s="236" t="s">
        <v>334</v>
      </c>
      <c r="G181" s="233"/>
      <c r="H181" s="235" t="s">
        <v>22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152</v>
      </c>
      <c r="AU181" s="242" t="s">
        <v>86</v>
      </c>
      <c r="AV181" s="11" t="s">
        <v>24</v>
      </c>
      <c r="AW181" s="11" t="s">
        <v>41</v>
      </c>
      <c r="AX181" s="11" t="s">
        <v>77</v>
      </c>
      <c r="AY181" s="242" t="s">
        <v>142</v>
      </c>
    </row>
    <row r="182" s="12" customFormat="1">
      <c r="B182" s="243"/>
      <c r="C182" s="244"/>
      <c r="D182" s="234" t="s">
        <v>152</v>
      </c>
      <c r="E182" s="245" t="s">
        <v>22</v>
      </c>
      <c r="F182" s="246" t="s">
        <v>768</v>
      </c>
      <c r="G182" s="244"/>
      <c r="H182" s="247">
        <v>234.69999999999999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152</v>
      </c>
      <c r="AU182" s="253" t="s">
        <v>86</v>
      </c>
      <c r="AV182" s="12" t="s">
        <v>86</v>
      </c>
      <c r="AW182" s="12" t="s">
        <v>41</v>
      </c>
      <c r="AX182" s="12" t="s">
        <v>77</v>
      </c>
      <c r="AY182" s="253" t="s">
        <v>142</v>
      </c>
    </row>
    <row r="183" s="12" customFormat="1">
      <c r="B183" s="243"/>
      <c r="C183" s="244"/>
      <c r="D183" s="234" t="s">
        <v>152</v>
      </c>
      <c r="E183" s="245" t="s">
        <v>22</v>
      </c>
      <c r="F183" s="246" t="s">
        <v>769</v>
      </c>
      <c r="G183" s="244"/>
      <c r="H183" s="247">
        <v>38.115000000000002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152</v>
      </c>
      <c r="AU183" s="253" t="s">
        <v>86</v>
      </c>
      <c r="AV183" s="12" t="s">
        <v>86</v>
      </c>
      <c r="AW183" s="12" t="s">
        <v>41</v>
      </c>
      <c r="AX183" s="12" t="s">
        <v>77</v>
      </c>
      <c r="AY183" s="253" t="s">
        <v>142</v>
      </c>
    </row>
    <row r="184" s="13" customFormat="1">
      <c r="B184" s="254"/>
      <c r="C184" s="255"/>
      <c r="D184" s="234" t="s">
        <v>152</v>
      </c>
      <c r="E184" s="256" t="s">
        <v>22</v>
      </c>
      <c r="F184" s="257" t="s">
        <v>158</v>
      </c>
      <c r="G184" s="255"/>
      <c r="H184" s="258">
        <v>272.815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152</v>
      </c>
      <c r="AU184" s="264" t="s">
        <v>86</v>
      </c>
      <c r="AV184" s="13" t="s">
        <v>150</v>
      </c>
      <c r="AW184" s="13" t="s">
        <v>41</v>
      </c>
      <c r="AX184" s="13" t="s">
        <v>24</v>
      </c>
      <c r="AY184" s="264" t="s">
        <v>142</v>
      </c>
    </row>
    <row r="185" s="1" customFormat="1" ht="22.8" customHeight="1">
      <c r="B185" s="45"/>
      <c r="C185" s="220" t="s">
        <v>271</v>
      </c>
      <c r="D185" s="220" t="s">
        <v>145</v>
      </c>
      <c r="E185" s="221" t="s">
        <v>353</v>
      </c>
      <c r="F185" s="222" t="s">
        <v>354</v>
      </c>
      <c r="G185" s="223" t="s">
        <v>148</v>
      </c>
      <c r="H185" s="224">
        <v>6.7750000000000004</v>
      </c>
      <c r="I185" s="225"/>
      <c r="J185" s="226">
        <f>ROUND(I185*H185,2)</f>
        <v>0</v>
      </c>
      <c r="K185" s="222" t="s">
        <v>149</v>
      </c>
      <c r="L185" s="71"/>
      <c r="M185" s="227" t="s">
        <v>22</v>
      </c>
      <c r="N185" s="228" t="s">
        <v>48</v>
      </c>
      <c r="O185" s="46"/>
      <c r="P185" s="229">
        <f>O185*H185</f>
        <v>0</v>
      </c>
      <c r="Q185" s="229">
        <v>0</v>
      </c>
      <c r="R185" s="229">
        <f>Q185*H185</f>
        <v>0</v>
      </c>
      <c r="S185" s="229">
        <v>0.031</v>
      </c>
      <c r="T185" s="230">
        <f>S185*H185</f>
        <v>0.21002500000000002</v>
      </c>
      <c r="AR185" s="23" t="s">
        <v>150</v>
      </c>
      <c r="AT185" s="23" t="s">
        <v>145</v>
      </c>
      <c r="AU185" s="23" t="s">
        <v>86</v>
      </c>
      <c r="AY185" s="23" t="s">
        <v>142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24</v>
      </c>
      <c r="BK185" s="231">
        <f>ROUND(I185*H185,2)</f>
        <v>0</v>
      </c>
      <c r="BL185" s="23" t="s">
        <v>150</v>
      </c>
      <c r="BM185" s="23" t="s">
        <v>770</v>
      </c>
    </row>
    <row r="186" s="11" customFormat="1">
      <c r="B186" s="232"/>
      <c r="C186" s="233"/>
      <c r="D186" s="234" t="s">
        <v>152</v>
      </c>
      <c r="E186" s="235" t="s">
        <v>22</v>
      </c>
      <c r="F186" s="236" t="s">
        <v>226</v>
      </c>
      <c r="G186" s="233"/>
      <c r="H186" s="235" t="s">
        <v>22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152</v>
      </c>
      <c r="AU186" s="242" t="s">
        <v>86</v>
      </c>
      <c r="AV186" s="11" t="s">
        <v>24</v>
      </c>
      <c r="AW186" s="11" t="s">
        <v>41</v>
      </c>
      <c r="AX186" s="11" t="s">
        <v>77</v>
      </c>
      <c r="AY186" s="242" t="s">
        <v>142</v>
      </c>
    </row>
    <row r="187" s="12" customFormat="1">
      <c r="B187" s="243"/>
      <c r="C187" s="244"/>
      <c r="D187" s="234" t="s">
        <v>152</v>
      </c>
      <c r="E187" s="245" t="s">
        <v>22</v>
      </c>
      <c r="F187" s="246" t="s">
        <v>771</v>
      </c>
      <c r="G187" s="244"/>
      <c r="H187" s="247">
        <v>4.3200000000000003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152</v>
      </c>
      <c r="AU187" s="253" t="s">
        <v>86</v>
      </c>
      <c r="AV187" s="12" t="s">
        <v>86</v>
      </c>
      <c r="AW187" s="12" t="s">
        <v>41</v>
      </c>
      <c r="AX187" s="12" t="s">
        <v>77</v>
      </c>
      <c r="AY187" s="253" t="s">
        <v>142</v>
      </c>
    </row>
    <row r="188" s="11" customFormat="1">
      <c r="B188" s="232"/>
      <c r="C188" s="233"/>
      <c r="D188" s="234" t="s">
        <v>152</v>
      </c>
      <c r="E188" s="235" t="s">
        <v>22</v>
      </c>
      <c r="F188" s="236" t="s">
        <v>204</v>
      </c>
      <c r="G188" s="233"/>
      <c r="H188" s="235" t="s">
        <v>22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152</v>
      </c>
      <c r="AU188" s="242" t="s">
        <v>86</v>
      </c>
      <c r="AV188" s="11" t="s">
        <v>24</v>
      </c>
      <c r="AW188" s="11" t="s">
        <v>41</v>
      </c>
      <c r="AX188" s="11" t="s">
        <v>77</v>
      </c>
      <c r="AY188" s="242" t="s">
        <v>142</v>
      </c>
    </row>
    <row r="189" s="12" customFormat="1">
      <c r="B189" s="243"/>
      <c r="C189" s="244"/>
      <c r="D189" s="234" t="s">
        <v>152</v>
      </c>
      <c r="E189" s="245" t="s">
        <v>22</v>
      </c>
      <c r="F189" s="246" t="s">
        <v>772</v>
      </c>
      <c r="G189" s="244"/>
      <c r="H189" s="247">
        <v>0.54000000000000004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152</v>
      </c>
      <c r="AU189" s="253" t="s">
        <v>86</v>
      </c>
      <c r="AV189" s="12" t="s">
        <v>86</v>
      </c>
      <c r="AW189" s="12" t="s">
        <v>41</v>
      </c>
      <c r="AX189" s="12" t="s">
        <v>77</v>
      </c>
      <c r="AY189" s="253" t="s">
        <v>142</v>
      </c>
    </row>
    <row r="190" s="11" customFormat="1">
      <c r="B190" s="232"/>
      <c r="C190" s="233"/>
      <c r="D190" s="234" t="s">
        <v>152</v>
      </c>
      <c r="E190" s="235" t="s">
        <v>22</v>
      </c>
      <c r="F190" s="236" t="s">
        <v>773</v>
      </c>
      <c r="G190" s="233"/>
      <c r="H190" s="235" t="s">
        <v>22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152</v>
      </c>
      <c r="AU190" s="242" t="s">
        <v>86</v>
      </c>
      <c r="AV190" s="11" t="s">
        <v>24</v>
      </c>
      <c r="AW190" s="11" t="s">
        <v>41</v>
      </c>
      <c r="AX190" s="11" t="s">
        <v>77</v>
      </c>
      <c r="AY190" s="242" t="s">
        <v>142</v>
      </c>
    </row>
    <row r="191" s="12" customFormat="1">
      <c r="B191" s="243"/>
      <c r="C191" s="244"/>
      <c r="D191" s="234" t="s">
        <v>152</v>
      </c>
      <c r="E191" s="245" t="s">
        <v>22</v>
      </c>
      <c r="F191" s="246" t="s">
        <v>774</v>
      </c>
      <c r="G191" s="244"/>
      <c r="H191" s="247">
        <v>1.375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152</v>
      </c>
      <c r="AU191" s="253" t="s">
        <v>86</v>
      </c>
      <c r="AV191" s="12" t="s">
        <v>86</v>
      </c>
      <c r="AW191" s="12" t="s">
        <v>41</v>
      </c>
      <c r="AX191" s="12" t="s">
        <v>77</v>
      </c>
      <c r="AY191" s="253" t="s">
        <v>142</v>
      </c>
    </row>
    <row r="192" s="11" customFormat="1">
      <c r="B192" s="232"/>
      <c r="C192" s="233"/>
      <c r="D192" s="234" t="s">
        <v>152</v>
      </c>
      <c r="E192" s="235" t="s">
        <v>22</v>
      </c>
      <c r="F192" s="236" t="s">
        <v>208</v>
      </c>
      <c r="G192" s="233"/>
      <c r="H192" s="235" t="s">
        <v>22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152</v>
      </c>
      <c r="AU192" s="242" t="s">
        <v>86</v>
      </c>
      <c r="AV192" s="11" t="s">
        <v>24</v>
      </c>
      <c r="AW192" s="11" t="s">
        <v>41</v>
      </c>
      <c r="AX192" s="11" t="s">
        <v>77</v>
      </c>
      <c r="AY192" s="242" t="s">
        <v>142</v>
      </c>
    </row>
    <row r="193" s="12" customFormat="1">
      <c r="B193" s="243"/>
      <c r="C193" s="244"/>
      <c r="D193" s="234" t="s">
        <v>152</v>
      </c>
      <c r="E193" s="245" t="s">
        <v>22</v>
      </c>
      <c r="F193" s="246" t="s">
        <v>772</v>
      </c>
      <c r="G193" s="244"/>
      <c r="H193" s="247">
        <v>0.54000000000000004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152</v>
      </c>
      <c r="AU193" s="253" t="s">
        <v>86</v>
      </c>
      <c r="AV193" s="12" t="s">
        <v>86</v>
      </c>
      <c r="AW193" s="12" t="s">
        <v>41</v>
      </c>
      <c r="AX193" s="12" t="s">
        <v>77</v>
      </c>
      <c r="AY193" s="253" t="s">
        <v>142</v>
      </c>
    </row>
    <row r="194" s="13" customFormat="1">
      <c r="B194" s="254"/>
      <c r="C194" s="255"/>
      <c r="D194" s="234" t="s">
        <v>152</v>
      </c>
      <c r="E194" s="256" t="s">
        <v>22</v>
      </c>
      <c r="F194" s="257" t="s">
        <v>158</v>
      </c>
      <c r="G194" s="255"/>
      <c r="H194" s="258">
        <v>6.7750000000000004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152</v>
      </c>
      <c r="AU194" s="264" t="s">
        <v>86</v>
      </c>
      <c r="AV194" s="13" t="s">
        <v>150</v>
      </c>
      <c r="AW194" s="13" t="s">
        <v>41</v>
      </c>
      <c r="AX194" s="13" t="s">
        <v>24</v>
      </c>
      <c r="AY194" s="264" t="s">
        <v>142</v>
      </c>
    </row>
    <row r="195" s="1" customFormat="1" ht="22.8" customHeight="1">
      <c r="B195" s="45"/>
      <c r="C195" s="220" t="s">
        <v>275</v>
      </c>
      <c r="D195" s="220" t="s">
        <v>145</v>
      </c>
      <c r="E195" s="221" t="s">
        <v>363</v>
      </c>
      <c r="F195" s="222" t="s">
        <v>364</v>
      </c>
      <c r="G195" s="223" t="s">
        <v>148</v>
      </c>
      <c r="H195" s="224">
        <v>61.259999999999998</v>
      </c>
      <c r="I195" s="225"/>
      <c r="J195" s="226">
        <f>ROUND(I195*H195,2)</f>
        <v>0</v>
      </c>
      <c r="K195" s="222" t="s">
        <v>149</v>
      </c>
      <c r="L195" s="71"/>
      <c r="M195" s="227" t="s">
        <v>22</v>
      </c>
      <c r="N195" s="228" t="s">
        <v>48</v>
      </c>
      <c r="O195" s="46"/>
      <c r="P195" s="229">
        <f>O195*H195</f>
        <v>0</v>
      </c>
      <c r="Q195" s="229">
        <v>0</v>
      </c>
      <c r="R195" s="229">
        <f>Q195*H195</f>
        <v>0</v>
      </c>
      <c r="S195" s="229">
        <v>0.027</v>
      </c>
      <c r="T195" s="230">
        <f>S195*H195</f>
        <v>1.6540199999999998</v>
      </c>
      <c r="AR195" s="23" t="s">
        <v>150</v>
      </c>
      <c r="AT195" s="23" t="s">
        <v>145</v>
      </c>
      <c r="AU195" s="23" t="s">
        <v>86</v>
      </c>
      <c r="AY195" s="23" t="s">
        <v>142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24</v>
      </c>
      <c r="BK195" s="231">
        <f>ROUND(I195*H195,2)</f>
        <v>0</v>
      </c>
      <c r="BL195" s="23" t="s">
        <v>150</v>
      </c>
      <c r="BM195" s="23" t="s">
        <v>775</v>
      </c>
    </row>
    <row r="196" s="11" customFormat="1">
      <c r="B196" s="232"/>
      <c r="C196" s="233"/>
      <c r="D196" s="234" t="s">
        <v>152</v>
      </c>
      <c r="E196" s="235" t="s">
        <v>22</v>
      </c>
      <c r="F196" s="236" t="s">
        <v>776</v>
      </c>
      <c r="G196" s="233"/>
      <c r="H196" s="235" t="s">
        <v>22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152</v>
      </c>
      <c r="AU196" s="242" t="s">
        <v>86</v>
      </c>
      <c r="AV196" s="11" t="s">
        <v>24</v>
      </c>
      <c r="AW196" s="11" t="s">
        <v>41</v>
      </c>
      <c r="AX196" s="11" t="s">
        <v>77</v>
      </c>
      <c r="AY196" s="242" t="s">
        <v>142</v>
      </c>
    </row>
    <row r="197" s="12" customFormat="1">
      <c r="B197" s="243"/>
      <c r="C197" s="244"/>
      <c r="D197" s="234" t="s">
        <v>152</v>
      </c>
      <c r="E197" s="245" t="s">
        <v>22</v>
      </c>
      <c r="F197" s="246" t="s">
        <v>596</v>
      </c>
      <c r="G197" s="244"/>
      <c r="H197" s="247">
        <v>13.199999999999999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152</v>
      </c>
      <c r="AU197" s="253" t="s">
        <v>86</v>
      </c>
      <c r="AV197" s="12" t="s">
        <v>86</v>
      </c>
      <c r="AW197" s="12" t="s">
        <v>41</v>
      </c>
      <c r="AX197" s="12" t="s">
        <v>77</v>
      </c>
      <c r="AY197" s="253" t="s">
        <v>142</v>
      </c>
    </row>
    <row r="198" s="11" customFormat="1">
      <c r="B198" s="232"/>
      <c r="C198" s="233"/>
      <c r="D198" s="234" t="s">
        <v>152</v>
      </c>
      <c r="E198" s="235" t="s">
        <v>22</v>
      </c>
      <c r="F198" s="236" t="s">
        <v>204</v>
      </c>
      <c r="G198" s="233"/>
      <c r="H198" s="235" t="s">
        <v>22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152</v>
      </c>
      <c r="AU198" s="242" t="s">
        <v>86</v>
      </c>
      <c r="AV198" s="11" t="s">
        <v>24</v>
      </c>
      <c r="AW198" s="11" t="s">
        <v>41</v>
      </c>
      <c r="AX198" s="11" t="s">
        <v>77</v>
      </c>
      <c r="AY198" s="242" t="s">
        <v>142</v>
      </c>
    </row>
    <row r="199" s="12" customFormat="1">
      <c r="B199" s="243"/>
      <c r="C199" s="244"/>
      <c r="D199" s="234" t="s">
        <v>152</v>
      </c>
      <c r="E199" s="245" t="s">
        <v>22</v>
      </c>
      <c r="F199" s="246" t="s">
        <v>777</v>
      </c>
      <c r="G199" s="244"/>
      <c r="H199" s="247">
        <v>6.5999999999999996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152</v>
      </c>
      <c r="AU199" s="253" t="s">
        <v>86</v>
      </c>
      <c r="AV199" s="12" t="s">
        <v>86</v>
      </c>
      <c r="AW199" s="12" t="s">
        <v>41</v>
      </c>
      <c r="AX199" s="12" t="s">
        <v>77</v>
      </c>
      <c r="AY199" s="253" t="s">
        <v>142</v>
      </c>
    </row>
    <row r="200" s="11" customFormat="1">
      <c r="B200" s="232"/>
      <c r="C200" s="233"/>
      <c r="D200" s="234" t="s">
        <v>152</v>
      </c>
      <c r="E200" s="235" t="s">
        <v>22</v>
      </c>
      <c r="F200" s="236" t="s">
        <v>213</v>
      </c>
      <c r="G200" s="233"/>
      <c r="H200" s="235" t="s">
        <v>22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152</v>
      </c>
      <c r="AU200" s="242" t="s">
        <v>86</v>
      </c>
      <c r="AV200" s="11" t="s">
        <v>24</v>
      </c>
      <c r="AW200" s="11" t="s">
        <v>41</v>
      </c>
      <c r="AX200" s="11" t="s">
        <v>77</v>
      </c>
      <c r="AY200" s="242" t="s">
        <v>142</v>
      </c>
    </row>
    <row r="201" s="12" customFormat="1">
      <c r="B201" s="243"/>
      <c r="C201" s="244"/>
      <c r="D201" s="234" t="s">
        <v>152</v>
      </c>
      <c r="E201" s="245" t="s">
        <v>22</v>
      </c>
      <c r="F201" s="246" t="s">
        <v>778</v>
      </c>
      <c r="G201" s="244"/>
      <c r="H201" s="247">
        <v>33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152</v>
      </c>
      <c r="AU201" s="253" t="s">
        <v>86</v>
      </c>
      <c r="AV201" s="12" t="s">
        <v>86</v>
      </c>
      <c r="AW201" s="12" t="s">
        <v>41</v>
      </c>
      <c r="AX201" s="12" t="s">
        <v>77</v>
      </c>
      <c r="AY201" s="253" t="s">
        <v>142</v>
      </c>
    </row>
    <row r="202" s="11" customFormat="1">
      <c r="B202" s="232"/>
      <c r="C202" s="233"/>
      <c r="D202" s="234" t="s">
        <v>152</v>
      </c>
      <c r="E202" s="235" t="s">
        <v>22</v>
      </c>
      <c r="F202" s="236" t="s">
        <v>208</v>
      </c>
      <c r="G202" s="233"/>
      <c r="H202" s="235" t="s">
        <v>22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152</v>
      </c>
      <c r="AU202" s="242" t="s">
        <v>86</v>
      </c>
      <c r="AV202" s="11" t="s">
        <v>24</v>
      </c>
      <c r="AW202" s="11" t="s">
        <v>41</v>
      </c>
      <c r="AX202" s="11" t="s">
        <v>77</v>
      </c>
      <c r="AY202" s="242" t="s">
        <v>142</v>
      </c>
    </row>
    <row r="203" s="12" customFormat="1">
      <c r="B203" s="243"/>
      <c r="C203" s="244"/>
      <c r="D203" s="234" t="s">
        <v>152</v>
      </c>
      <c r="E203" s="245" t="s">
        <v>22</v>
      </c>
      <c r="F203" s="246" t="s">
        <v>779</v>
      </c>
      <c r="G203" s="244"/>
      <c r="H203" s="247">
        <v>8.4600000000000009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152</v>
      </c>
      <c r="AU203" s="253" t="s">
        <v>86</v>
      </c>
      <c r="AV203" s="12" t="s">
        <v>86</v>
      </c>
      <c r="AW203" s="12" t="s">
        <v>41</v>
      </c>
      <c r="AX203" s="12" t="s">
        <v>77</v>
      </c>
      <c r="AY203" s="253" t="s">
        <v>142</v>
      </c>
    </row>
    <row r="204" s="13" customFormat="1">
      <c r="B204" s="254"/>
      <c r="C204" s="255"/>
      <c r="D204" s="234" t="s">
        <v>152</v>
      </c>
      <c r="E204" s="256" t="s">
        <v>22</v>
      </c>
      <c r="F204" s="257" t="s">
        <v>158</v>
      </c>
      <c r="G204" s="255"/>
      <c r="H204" s="258">
        <v>61.259999999999998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152</v>
      </c>
      <c r="AU204" s="264" t="s">
        <v>86</v>
      </c>
      <c r="AV204" s="13" t="s">
        <v>150</v>
      </c>
      <c r="AW204" s="13" t="s">
        <v>41</v>
      </c>
      <c r="AX204" s="13" t="s">
        <v>24</v>
      </c>
      <c r="AY204" s="264" t="s">
        <v>142</v>
      </c>
    </row>
    <row r="205" s="1" customFormat="1" ht="14.4" customHeight="1">
      <c r="B205" s="45"/>
      <c r="C205" s="220" t="s">
        <v>280</v>
      </c>
      <c r="D205" s="220" t="s">
        <v>145</v>
      </c>
      <c r="E205" s="221" t="s">
        <v>780</v>
      </c>
      <c r="F205" s="222" t="s">
        <v>781</v>
      </c>
      <c r="G205" s="223" t="s">
        <v>148</v>
      </c>
      <c r="H205" s="224">
        <v>14.529999999999999</v>
      </c>
      <c r="I205" s="225"/>
      <c r="J205" s="226">
        <f>ROUND(I205*H205,2)</f>
        <v>0</v>
      </c>
      <c r="K205" s="222" t="s">
        <v>149</v>
      </c>
      <c r="L205" s="71"/>
      <c r="M205" s="227" t="s">
        <v>22</v>
      </c>
      <c r="N205" s="228" t="s">
        <v>48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0.067000000000000004</v>
      </c>
      <c r="T205" s="230">
        <f>S205*H205</f>
        <v>0.97350999999999999</v>
      </c>
      <c r="AR205" s="23" t="s">
        <v>150</v>
      </c>
      <c r="AT205" s="23" t="s">
        <v>145</v>
      </c>
      <c r="AU205" s="23" t="s">
        <v>86</v>
      </c>
      <c r="AY205" s="23" t="s">
        <v>142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24</v>
      </c>
      <c r="BK205" s="231">
        <f>ROUND(I205*H205,2)</f>
        <v>0</v>
      </c>
      <c r="BL205" s="23" t="s">
        <v>150</v>
      </c>
      <c r="BM205" s="23" t="s">
        <v>782</v>
      </c>
    </row>
    <row r="206" s="11" customFormat="1">
      <c r="B206" s="232"/>
      <c r="C206" s="233"/>
      <c r="D206" s="234" t="s">
        <v>152</v>
      </c>
      <c r="E206" s="235" t="s">
        <v>22</v>
      </c>
      <c r="F206" s="236" t="s">
        <v>226</v>
      </c>
      <c r="G206" s="233"/>
      <c r="H206" s="235" t="s">
        <v>22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152</v>
      </c>
      <c r="AU206" s="242" t="s">
        <v>86</v>
      </c>
      <c r="AV206" s="11" t="s">
        <v>24</v>
      </c>
      <c r="AW206" s="11" t="s">
        <v>41</v>
      </c>
      <c r="AX206" s="11" t="s">
        <v>77</v>
      </c>
      <c r="AY206" s="242" t="s">
        <v>142</v>
      </c>
    </row>
    <row r="207" s="12" customFormat="1">
      <c r="B207" s="243"/>
      <c r="C207" s="244"/>
      <c r="D207" s="234" t="s">
        <v>152</v>
      </c>
      <c r="E207" s="245" t="s">
        <v>22</v>
      </c>
      <c r="F207" s="246" t="s">
        <v>783</v>
      </c>
      <c r="G207" s="244"/>
      <c r="H207" s="247">
        <v>5.5700000000000003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152</v>
      </c>
      <c r="AU207" s="253" t="s">
        <v>86</v>
      </c>
      <c r="AV207" s="12" t="s">
        <v>86</v>
      </c>
      <c r="AW207" s="12" t="s">
        <v>41</v>
      </c>
      <c r="AX207" s="12" t="s">
        <v>77</v>
      </c>
      <c r="AY207" s="253" t="s">
        <v>142</v>
      </c>
    </row>
    <row r="208" s="11" customFormat="1">
      <c r="B208" s="232"/>
      <c r="C208" s="233"/>
      <c r="D208" s="234" t="s">
        <v>152</v>
      </c>
      <c r="E208" s="235" t="s">
        <v>22</v>
      </c>
      <c r="F208" s="236" t="s">
        <v>213</v>
      </c>
      <c r="G208" s="233"/>
      <c r="H208" s="235" t="s">
        <v>22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152</v>
      </c>
      <c r="AU208" s="242" t="s">
        <v>86</v>
      </c>
      <c r="AV208" s="11" t="s">
        <v>24</v>
      </c>
      <c r="AW208" s="11" t="s">
        <v>41</v>
      </c>
      <c r="AX208" s="11" t="s">
        <v>77</v>
      </c>
      <c r="AY208" s="242" t="s">
        <v>142</v>
      </c>
    </row>
    <row r="209" s="12" customFormat="1">
      <c r="B209" s="243"/>
      <c r="C209" s="244"/>
      <c r="D209" s="234" t="s">
        <v>152</v>
      </c>
      <c r="E209" s="245" t="s">
        <v>22</v>
      </c>
      <c r="F209" s="246" t="s">
        <v>784</v>
      </c>
      <c r="G209" s="244"/>
      <c r="H209" s="247">
        <v>8.9600000000000009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152</v>
      </c>
      <c r="AU209" s="253" t="s">
        <v>86</v>
      </c>
      <c r="AV209" s="12" t="s">
        <v>86</v>
      </c>
      <c r="AW209" s="12" t="s">
        <v>41</v>
      </c>
      <c r="AX209" s="12" t="s">
        <v>77</v>
      </c>
      <c r="AY209" s="253" t="s">
        <v>142</v>
      </c>
    </row>
    <row r="210" s="13" customFormat="1">
      <c r="B210" s="254"/>
      <c r="C210" s="255"/>
      <c r="D210" s="234" t="s">
        <v>152</v>
      </c>
      <c r="E210" s="256" t="s">
        <v>22</v>
      </c>
      <c r="F210" s="257" t="s">
        <v>158</v>
      </c>
      <c r="G210" s="255"/>
      <c r="H210" s="258">
        <v>14.529999999999999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152</v>
      </c>
      <c r="AU210" s="264" t="s">
        <v>86</v>
      </c>
      <c r="AV210" s="13" t="s">
        <v>150</v>
      </c>
      <c r="AW210" s="13" t="s">
        <v>41</v>
      </c>
      <c r="AX210" s="13" t="s">
        <v>24</v>
      </c>
      <c r="AY210" s="264" t="s">
        <v>142</v>
      </c>
    </row>
    <row r="211" s="10" customFormat="1" ht="29.88" customHeight="1">
      <c r="B211" s="204"/>
      <c r="C211" s="205"/>
      <c r="D211" s="206" t="s">
        <v>76</v>
      </c>
      <c r="E211" s="218" t="s">
        <v>379</v>
      </c>
      <c r="F211" s="218" t="s">
        <v>380</v>
      </c>
      <c r="G211" s="205"/>
      <c r="H211" s="205"/>
      <c r="I211" s="208"/>
      <c r="J211" s="219">
        <f>BK211</f>
        <v>0</v>
      </c>
      <c r="K211" s="205"/>
      <c r="L211" s="210"/>
      <c r="M211" s="211"/>
      <c r="N211" s="212"/>
      <c r="O211" s="212"/>
      <c r="P211" s="213">
        <f>SUM(P212:P216)</f>
        <v>0</v>
      </c>
      <c r="Q211" s="212"/>
      <c r="R211" s="213">
        <f>SUM(R212:R216)</f>
        <v>0</v>
      </c>
      <c r="S211" s="212"/>
      <c r="T211" s="214">
        <f>SUM(T212:T216)</f>
        <v>0</v>
      </c>
      <c r="AR211" s="215" t="s">
        <v>24</v>
      </c>
      <c r="AT211" s="216" t="s">
        <v>76</v>
      </c>
      <c r="AU211" s="216" t="s">
        <v>24</v>
      </c>
      <c r="AY211" s="215" t="s">
        <v>142</v>
      </c>
      <c r="BK211" s="217">
        <f>SUM(BK212:BK216)</f>
        <v>0</v>
      </c>
    </row>
    <row r="212" s="1" customFormat="1" ht="22.8" customHeight="1">
      <c r="B212" s="45"/>
      <c r="C212" s="220" t="s">
        <v>286</v>
      </c>
      <c r="D212" s="220" t="s">
        <v>145</v>
      </c>
      <c r="E212" s="221" t="s">
        <v>382</v>
      </c>
      <c r="F212" s="222" t="s">
        <v>383</v>
      </c>
      <c r="G212" s="223" t="s">
        <v>384</v>
      </c>
      <c r="H212" s="224">
        <v>2.9540000000000002</v>
      </c>
      <c r="I212" s="225"/>
      <c r="J212" s="226">
        <f>ROUND(I212*H212,2)</f>
        <v>0</v>
      </c>
      <c r="K212" s="222" t="s">
        <v>149</v>
      </c>
      <c r="L212" s="71"/>
      <c r="M212" s="227" t="s">
        <v>22</v>
      </c>
      <c r="N212" s="228" t="s">
        <v>48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150</v>
      </c>
      <c r="AT212" s="23" t="s">
        <v>145</v>
      </c>
      <c r="AU212" s="23" t="s">
        <v>86</v>
      </c>
      <c r="AY212" s="23" t="s">
        <v>142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24</v>
      </c>
      <c r="BK212" s="231">
        <f>ROUND(I212*H212,2)</f>
        <v>0</v>
      </c>
      <c r="BL212" s="23" t="s">
        <v>150</v>
      </c>
      <c r="BM212" s="23" t="s">
        <v>785</v>
      </c>
    </row>
    <row r="213" s="1" customFormat="1" ht="22.8" customHeight="1">
      <c r="B213" s="45"/>
      <c r="C213" s="220" t="s">
        <v>290</v>
      </c>
      <c r="D213" s="220" t="s">
        <v>145</v>
      </c>
      <c r="E213" s="221" t="s">
        <v>387</v>
      </c>
      <c r="F213" s="222" t="s">
        <v>388</v>
      </c>
      <c r="G213" s="223" t="s">
        <v>384</v>
      </c>
      <c r="H213" s="224">
        <v>47.264000000000003</v>
      </c>
      <c r="I213" s="225"/>
      <c r="J213" s="226">
        <f>ROUND(I213*H213,2)</f>
        <v>0</v>
      </c>
      <c r="K213" s="222" t="s">
        <v>149</v>
      </c>
      <c r="L213" s="71"/>
      <c r="M213" s="227" t="s">
        <v>22</v>
      </c>
      <c r="N213" s="228" t="s">
        <v>48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150</v>
      </c>
      <c r="AT213" s="23" t="s">
        <v>145</v>
      </c>
      <c r="AU213" s="23" t="s">
        <v>86</v>
      </c>
      <c r="AY213" s="23" t="s">
        <v>142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24</v>
      </c>
      <c r="BK213" s="231">
        <f>ROUND(I213*H213,2)</f>
        <v>0</v>
      </c>
      <c r="BL213" s="23" t="s">
        <v>150</v>
      </c>
      <c r="BM213" s="23" t="s">
        <v>786</v>
      </c>
    </row>
    <row r="214" s="12" customFormat="1">
      <c r="B214" s="243"/>
      <c r="C214" s="244"/>
      <c r="D214" s="234" t="s">
        <v>152</v>
      </c>
      <c r="E214" s="244"/>
      <c r="F214" s="246" t="s">
        <v>787</v>
      </c>
      <c r="G214" s="244"/>
      <c r="H214" s="247">
        <v>47.264000000000003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152</v>
      </c>
      <c r="AU214" s="253" t="s">
        <v>86</v>
      </c>
      <c r="AV214" s="12" t="s">
        <v>86</v>
      </c>
      <c r="AW214" s="12" t="s">
        <v>6</v>
      </c>
      <c r="AX214" s="12" t="s">
        <v>24</v>
      </c>
      <c r="AY214" s="253" t="s">
        <v>142</v>
      </c>
    </row>
    <row r="215" s="1" customFormat="1" ht="22.8" customHeight="1">
      <c r="B215" s="45"/>
      <c r="C215" s="220" t="s">
        <v>9</v>
      </c>
      <c r="D215" s="220" t="s">
        <v>145</v>
      </c>
      <c r="E215" s="221" t="s">
        <v>392</v>
      </c>
      <c r="F215" s="222" t="s">
        <v>393</v>
      </c>
      <c r="G215" s="223" t="s">
        <v>384</v>
      </c>
      <c r="H215" s="224">
        <v>2.9540000000000002</v>
      </c>
      <c r="I215" s="225"/>
      <c r="J215" s="226">
        <f>ROUND(I215*H215,2)</f>
        <v>0</v>
      </c>
      <c r="K215" s="222" t="s">
        <v>149</v>
      </c>
      <c r="L215" s="71"/>
      <c r="M215" s="227" t="s">
        <v>22</v>
      </c>
      <c r="N215" s="228" t="s">
        <v>48</v>
      </c>
      <c r="O215" s="4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" t="s">
        <v>150</v>
      </c>
      <c r="AT215" s="23" t="s">
        <v>145</v>
      </c>
      <c r="AU215" s="23" t="s">
        <v>86</v>
      </c>
      <c r="AY215" s="23" t="s">
        <v>142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3" t="s">
        <v>24</v>
      </c>
      <c r="BK215" s="231">
        <f>ROUND(I215*H215,2)</f>
        <v>0</v>
      </c>
      <c r="BL215" s="23" t="s">
        <v>150</v>
      </c>
      <c r="BM215" s="23" t="s">
        <v>788</v>
      </c>
    </row>
    <row r="216" s="1" customFormat="1" ht="14.4" customHeight="1">
      <c r="B216" s="45"/>
      <c r="C216" s="220" t="s">
        <v>300</v>
      </c>
      <c r="D216" s="220" t="s">
        <v>145</v>
      </c>
      <c r="E216" s="221" t="s">
        <v>400</v>
      </c>
      <c r="F216" s="222" t="s">
        <v>401</v>
      </c>
      <c r="G216" s="223" t="s">
        <v>384</v>
      </c>
      <c r="H216" s="224">
        <v>2.9540000000000002</v>
      </c>
      <c r="I216" s="225"/>
      <c r="J216" s="226">
        <f>ROUND(I216*H216,2)</f>
        <v>0</v>
      </c>
      <c r="K216" s="222" t="s">
        <v>149</v>
      </c>
      <c r="L216" s="71"/>
      <c r="M216" s="227" t="s">
        <v>22</v>
      </c>
      <c r="N216" s="228" t="s">
        <v>48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150</v>
      </c>
      <c r="AT216" s="23" t="s">
        <v>145</v>
      </c>
      <c r="AU216" s="23" t="s">
        <v>86</v>
      </c>
      <c r="AY216" s="23" t="s">
        <v>142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24</v>
      </c>
      <c r="BK216" s="231">
        <f>ROUND(I216*H216,2)</f>
        <v>0</v>
      </c>
      <c r="BL216" s="23" t="s">
        <v>150</v>
      </c>
      <c r="BM216" s="23" t="s">
        <v>789</v>
      </c>
    </row>
    <row r="217" s="10" customFormat="1" ht="29.88" customHeight="1">
      <c r="B217" s="204"/>
      <c r="C217" s="205"/>
      <c r="D217" s="206" t="s">
        <v>76</v>
      </c>
      <c r="E217" s="218" t="s">
        <v>403</v>
      </c>
      <c r="F217" s="218" t="s">
        <v>404</v>
      </c>
      <c r="G217" s="205"/>
      <c r="H217" s="205"/>
      <c r="I217" s="208"/>
      <c r="J217" s="219">
        <f>BK217</f>
        <v>0</v>
      </c>
      <c r="K217" s="205"/>
      <c r="L217" s="210"/>
      <c r="M217" s="211"/>
      <c r="N217" s="212"/>
      <c r="O217" s="212"/>
      <c r="P217" s="213">
        <f>P218</f>
        <v>0</v>
      </c>
      <c r="Q217" s="212"/>
      <c r="R217" s="213">
        <f>R218</f>
        <v>0</v>
      </c>
      <c r="S217" s="212"/>
      <c r="T217" s="214">
        <f>T218</f>
        <v>0</v>
      </c>
      <c r="AR217" s="215" t="s">
        <v>24</v>
      </c>
      <c r="AT217" s="216" t="s">
        <v>76</v>
      </c>
      <c r="AU217" s="216" t="s">
        <v>24</v>
      </c>
      <c r="AY217" s="215" t="s">
        <v>142</v>
      </c>
      <c r="BK217" s="217">
        <f>BK218</f>
        <v>0</v>
      </c>
    </row>
    <row r="218" s="1" customFormat="1" ht="14.4" customHeight="1">
      <c r="B218" s="45"/>
      <c r="C218" s="220" t="s">
        <v>304</v>
      </c>
      <c r="D218" s="220" t="s">
        <v>145</v>
      </c>
      <c r="E218" s="221" t="s">
        <v>406</v>
      </c>
      <c r="F218" s="222" t="s">
        <v>407</v>
      </c>
      <c r="G218" s="223" t="s">
        <v>384</v>
      </c>
      <c r="H218" s="224">
        <v>10.43</v>
      </c>
      <c r="I218" s="225"/>
      <c r="J218" s="226">
        <f>ROUND(I218*H218,2)</f>
        <v>0</v>
      </c>
      <c r="K218" s="222" t="s">
        <v>149</v>
      </c>
      <c r="L218" s="71"/>
      <c r="M218" s="227" t="s">
        <v>22</v>
      </c>
      <c r="N218" s="228" t="s">
        <v>48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150</v>
      </c>
      <c r="AT218" s="23" t="s">
        <v>145</v>
      </c>
      <c r="AU218" s="23" t="s">
        <v>86</v>
      </c>
      <c r="AY218" s="23" t="s">
        <v>142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24</v>
      </c>
      <c r="BK218" s="231">
        <f>ROUND(I218*H218,2)</f>
        <v>0</v>
      </c>
      <c r="BL218" s="23" t="s">
        <v>150</v>
      </c>
      <c r="BM218" s="23" t="s">
        <v>790</v>
      </c>
    </row>
    <row r="219" s="10" customFormat="1" ht="37.44" customHeight="1">
      <c r="B219" s="204"/>
      <c r="C219" s="205"/>
      <c r="D219" s="206" t="s">
        <v>76</v>
      </c>
      <c r="E219" s="207" t="s">
        <v>409</v>
      </c>
      <c r="F219" s="207" t="s">
        <v>410</v>
      </c>
      <c r="G219" s="205"/>
      <c r="H219" s="205"/>
      <c r="I219" s="208"/>
      <c r="J219" s="209">
        <f>BK219</f>
        <v>0</v>
      </c>
      <c r="K219" s="205"/>
      <c r="L219" s="210"/>
      <c r="M219" s="211"/>
      <c r="N219" s="212"/>
      <c r="O219" s="212"/>
      <c r="P219" s="213">
        <f>P220+P253+P260+P283+P318</f>
        <v>0</v>
      </c>
      <c r="Q219" s="212"/>
      <c r="R219" s="213">
        <f>R220+R253+R260+R283+R318</f>
        <v>7.7366585100000007</v>
      </c>
      <c r="S219" s="212"/>
      <c r="T219" s="214">
        <f>T220+T253+T260+T283+T318</f>
        <v>0.1165866</v>
      </c>
      <c r="AR219" s="215" t="s">
        <v>86</v>
      </c>
      <c r="AT219" s="216" t="s">
        <v>76</v>
      </c>
      <c r="AU219" s="216" t="s">
        <v>77</v>
      </c>
      <c r="AY219" s="215" t="s">
        <v>142</v>
      </c>
      <c r="BK219" s="217">
        <f>BK220+BK253+BK260+BK283+BK318</f>
        <v>0</v>
      </c>
    </row>
    <row r="220" s="10" customFormat="1" ht="19.92" customHeight="1">
      <c r="B220" s="204"/>
      <c r="C220" s="205"/>
      <c r="D220" s="206" t="s">
        <v>76</v>
      </c>
      <c r="E220" s="218" t="s">
        <v>422</v>
      </c>
      <c r="F220" s="218" t="s">
        <v>423</v>
      </c>
      <c r="G220" s="205"/>
      <c r="H220" s="205"/>
      <c r="I220" s="208"/>
      <c r="J220" s="219">
        <f>BK220</f>
        <v>0</v>
      </c>
      <c r="K220" s="205"/>
      <c r="L220" s="210"/>
      <c r="M220" s="211"/>
      <c r="N220" s="212"/>
      <c r="O220" s="212"/>
      <c r="P220" s="213">
        <f>SUM(P221:P252)</f>
        <v>0</v>
      </c>
      <c r="Q220" s="212"/>
      <c r="R220" s="213">
        <f>SUM(R221:R252)</f>
        <v>2.3460349000000003</v>
      </c>
      <c r="S220" s="212"/>
      <c r="T220" s="214">
        <f>SUM(T221:T252)</f>
        <v>0</v>
      </c>
      <c r="AR220" s="215" t="s">
        <v>86</v>
      </c>
      <c r="AT220" s="216" t="s">
        <v>76</v>
      </c>
      <c r="AU220" s="216" t="s">
        <v>24</v>
      </c>
      <c r="AY220" s="215" t="s">
        <v>142</v>
      </c>
      <c r="BK220" s="217">
        <f>SUM(BK221:BK252)</f>
        <v>0</v>
      </c>
    </row>
    <row r="221" s="1" customFormat="1" ht="22.8" customHeight="1">
      <c r="B221" s="45"/>
      <c r="C221" s="220" t="s">
        <v>315</v>
      </c>
      <c r="D221" s="220" t="s">
        <v>145</v>
      </c>
      <c r="E221" s="221" t="s">
        <v>425</v>
      </c>
      <c r="F221" s="222" t="s">
        <v>426</v>
      </c>
      <c r="G221" s="223" t="s">
        <v>148</v>
      </c>
      <c r="H221" s="224">
        <v>404.30000000000001</v>
      </c>
      <c r="I221" s="225"/>
      <c r="J221" s="226">
        <f>ROUND(I221*H221,2)</f>
        <v>0</v>
      </c>
      <c r="K221" s="222" t="s">
        <v>149</v>
      </c>
      <c r="L221" s="71"/>
      <c r="M221" s="227" t="s">
        <v>22</v>
      </c>
      <c r="N221" s="228" t="s">
        <v>48</v>
      </c>
      <c r="O221" s="4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AR221" s="23" t="s">
        <v>271</v>
      </c>
      <c r="AT221" s="23" t="s">
        <v>145</v>
      </c>
      <c r="AU221" s="23" t="s">
        <v>86</v>
      </c>
      <c r="AY221" s="23" t="s">
        <v>142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24</v>
      </c>
      <c r="BK221" s="231">
        <f>ROUND(I221*H221,2)</f>
        <v>0</v>
      </c>
      <c r="BL221" s="23" t="s">
        <v>271</v>
      </c>
      <c r="BM221" s="23" t="s">
        <v>791</v>
      </c>
    </row>
    <row r="222" s="11" customFormat="1">
      <c r="B222" s="232"/>
      <c r="C222" s="233"/>
      <c r="D222" s="234" t="s">
        <v>152</v>
      </c>
      <c r="E222" s="235" t="s">
        <v>22</v>
      </c>
      <c r="F222" s="236" t="s">
        <v>792</v>
      </c>
      <c r="G222" s="233"/>
      <c r="H222" s="235" t="s">
        <v>22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152</v>
      </c>
      <c r="AU222" s="242" t="s">
        <v>86</v>
      </c>
      <c r="AV222" s="11" t="s">
        <v>24</v>
      </c>
      <c r="AW222" s="11" t="s">
        <v>41</v>
      </c>
      <c r="AX222" s="11" t="s">
        <v>77</v>
      </c>
      <c r="AY222" s="242" t="s">
        <v>142</v>
      </c>
    </row>
    <row r="223" s="12" customFormat="1">
      <c r="B223" s="243"/>
      <c r="C223" s="244"/>
      <c r="D223" s="234" t="s">
        <v>152</v>
      </c>
      <c r="E223" s="245" t="s">
        <v>22</v>
      </c>
      <c r="F223" s="246" t="s">
        <v>793</v>
      </c>
      <c r="G223" s="244"/>
      <c r="H223" s="247">
        <v>414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152</v>
      </c>
      <c r="AU223" s="253" t="s">
        <v>86</v>
      </c>
      <c r="AV223" s="12" t="s">
        <v>86</v>
      </c>
      <c r="AW223" s="12" t="s">
        <v>41</v>
      </c>
      <c r="AX223" s="12" t="s">
        <v>77</v>
      </c>
      <c r="AY223" s="253" t="s">
        <v>142</v>
      </c>
    </row>
    <row r="224" s="12" customFormat="1">
      <c r="B224" s="243"/>
      <c r="C224" s="244"/>
      <c r="D224" s="234" t="s">
        <v>152</v>
      </c>
      <c r="E224" s="245" t="s">
        <v>22</v>
      </c>
      <c r="F224" s="246" t="s">
        <v>794</v>
      </c>
      <c r="G224" s="244"/>
      <c r="H224" s="247">
        <v>-9.6999999999999993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152</v>
      </c>
      <c r="AU224" s="253" t="s">
        <v>86</v>
      </c>
      <c r="AV224" s="12" t="s">
        <v>86</v>
      </c>
      <c r="AW224" s="12" t="s">
        <v>41</v>
      </c>
      <c r="AX224" s="12" t="s">
        <v>77</v>
      </c>
      <c r="AY224" s="253" t="s">
        <v>142</v>
      </c>
    </row>
    <row r="225" s="13" customFormat="1">
      <c r="B225" s="254"/>
      <c r="C225" s="255"/>
      <c r="D225" s="234" t="s">
        <v>152</v>
      </c>
      <c r="E225" s="256" t="s">
        <v>22</v>
      </c>
      <c r="F225" s="257" t="s">
        <v>158</v>
      </c>
      <c r="G225" s="255"/>
      <c r="H225" s="258">
        <v>404.30000000000001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AT225" s="264" t="s">
        <v>152</v>
      </c>
      <c r="AU225" s="264" t="s">
        <v>86</v>
      </c>
      <c r="AV225" s="13" t="s">
        <v>150</v>
      </c>
      <c r="AW225" s="13" t="s">
        <v>41</v>
      </c>
      <c r="AX225" s="13" t="s">
        <v>24</v>
      </c>
      <c r="AY225" s="264" t="s">
        <v>142</v>
      </c>
    </row>
    <row r="226" s="1" customFormat="1" ht="14.4" customHeight="1">
      <c r="B226" s="45"/>
      <c r="C226" s="265" t="s">
        <v>319</v>
      </c>
      <c r="D226" s="265" t="s">
        <v>246</v>
      </c>
      <c r="E226" s="266" t="s">
        <v>433</v>
      </c>
      <c r="F226" s="267" t="s">
        <v>434</v>
      </c>
      <c r="G226" s="268" t="s">
        <v>148</v>
      </c>
      <c r="H226" s="269">
        <v>212.25800000000001</v>
      </c>
      <c r="I226" s="270"/>
      <c r="J226" s="271">
        <f>ROUND(I226*H226,2)</f>
        <v>0</v>
      </c>
      <c r="K226" s="267" t="s">
        <v>149</v>
      </c>
      <c r="L226" s="272"/>
      <c r="M226" s="273" t="s">
        <v>22</v>
      </c>
      <c r="N226" s="274" t="s">
        <v>48</v>
      </c>
      <c r="O226" s="46"/>
      <c r="P226" s="229">
        <f>O226*H226</f>
        <v>0</v>
      </c>
      <c r="Q226" s="229">
        <v>0.0035000000000000001</v>
      </c>
      <c r="R226" s="229">
        <f>Q226*H226</f>
        <v>0.74290300000000009</v>
      </c>
      <c r="S226" s="229">
        <v>0</v>
      </c>
      <c r="T226" s="230">
        <f>S226*H226</f>
        <v>0</v>
      </c>
      <c r="AR226" s="23" t="s">
        <v>368</v>
      </c>
      <c r="AT226" s="23" t="s">
        <v>246</v>
      </c>
      <c r="AU226" s="23" t="s">
        <v>86</v>
      </c>
      <c r="AY226" s="23" t="s">
        <v>142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24</v>
      </c>
      <c r="BK226" s="231">
        <f>ROUND(I226*H226,2)</f>
        <v>0</v>
      </c>
      <c r="BL226" s="23" t="s">
        <v>271</v>
      </c>
      <c r="BM226" s="23" t="s">
        <v>795</v>
      </c>
    </row>
    <row r="227" s="11" customFormat="1">
      <c r="B227" s="232"/>
      <c r="C227" s="233"/>
      <c r="D227" s="234" t="s">
        <v>152</v>
      </c>
      <c r="E227" s="235" t="s">
        <v>22</v>
      </c>
      <c r="F227" s="236" t="s">
        <v>792</v>
      </c>
      <c r="G227" s="233"/>
      <c r="H227" s="235" t="s">
        <v>22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152</v>
      </c>
      <c r="AU227" s="242" t="s">
        <v>86</v>
      </c>
      <c r="AV227" s="11" t="s">
        <v>24</v>
      </c>
      <c r="AW227" s="11" t="s">
        <v>41</v>
      </c>
      <c r="AX227" s="11" t="s">
        <v>77</v>
      </c>
      <c r="AY227" s="242" t="s">
        <v>142</v>
      </c>
    </row>
    <row r="228" s="12" customFormat="1">
      <c r="B228" s="243"/>
      <c r="C228" s="244"/>
      <c r="D228" s="234" t="s">
        <v>152</v>
      </c>
      <c r="E228" s="245" t="s">
        <v>22</v>
      </c>
      <c r="F228" s="246" t="s">
        <v>796</v>
      </c>
      <c r="G228" s="244"/>
      <c r="H228" s="247">
        <v>207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152</v>
      </c>
      <c r="AU228" s="253" t="s">
        <v>86</v>
      </c>
      <c r="AV228" s="12" t="s">
        <v>86</v>
      </c>
      <c r="AW228" s="12" t="s">
        <v>41</v>
      </c>
      <c r="AX228" s="12" t="s">
        <v>77</v>
      </c>
      <c r="AY228" s="253" t="s">
        <v>142</v>
      </c>
    </row>
    <row r="229" s="12" customFormat="1">
      <c r="B229" s="243"/>
      <c r="C229" s="244"/>
      <c r="D229" s="234" t="s">
        <v>152</v>
      </c>
      <c r="E229" s="245" t="s">
        <v>22</v>
      </c>
      <c r="F229" s="246" t="s">
        <v>797</v>
      </c>
      <c r="G229" s="244"/>
      <c r="H229" s="247">
        <v>-4.8499999999999996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152</v>
      </c>
      <c r="AU229" s="253" t="s">
        <v>86</v>
      </c>
      <c r="AV229" s="12" t="s">
        <v>86</v>
      </c>
      <c r="AW229" s="12" t="s">
        <v>41</v>
      </c>
      <c r="AX229" s="12" t="s">
        <v>77</v>
      </c>
      <c r="AY229" s="253" t="s">
        <v>142</v>
      </c>
    </row>
    <row r="230" s="13" customFormat="1">
      <c r="B230" s="254"/>
      <c r="C230" s="255"/>
      <c r="D230" s="234" t="s">
        <v>152</v>
      </c>
      <c r="E230" s="256" t="s">
        <v>22</v>
      </c>
      <c r="F230" s="257" t="s">
        <v>158</v>
      </c>
      <c r="G230" s="255"/>
      <c r="H230" s="258">
        <v>202.15000000000001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152</v>
      </c>
      <c r="AU230" s="264" t="s">
        <v>86</v>
      </c>
      <c r="AV230" s="13" t="s">
        <v>150</v>
      </c>
      <c r="AW230" s="13" t="s">
        <v>41</v>
      </c>
      <c r="AX230" s="13" t="s">
        <v>24</v>
      </c>
      <c r="AY230" s="264" t="s">
        <v>142</v>
      </c>
    </row>
    <row r="231" s="12" customFormat="1">
      <c r="B231" s="243"/>
      <c r="C231" s="244"/>
      <c r="D231" s="234" t="s">
        <v>152</v>
      </c>
      <c r="E231" s="244"/>
      <c r="F231" s="246" t="s">
        <v>798</v>
      </c>
      <c r="G231" s="244"/>
      <c r="H231" s="247">
        <v>212.25800000000001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152</v>
      </c>
      <c r="AU231" s="253" t="s">
        <v>86</v>
      </c>
      <c r="AV231" s="12" t="s">
        <v>86</v>
      </c>
      <c r="AW231" s="12" t="s">
        <v>6</v>
      </c>
      <c r="AX231" s="12" t="s">
        <v>24</v>
      </c>
      <c r="AY231" s="253" t="s">
        <v>142</v>
      </c>
    </row>
    <row r="232" s="1" customFormat="1" ht="14.4" customHeight="1">
      <c r="B232" s="45"/>
      <c r="C232" s="265" t="s">
        <v>324</v>
      </c>
      <c r="D232" s="265" t="s">
        <v>246</v>
      </c>
      <c r="E232" s="266" t="s">
        <v>439</v>
      </c>
      <c r="F232" s="267" t="s">
        <v>440</v>
      </c>
      <c r="G232" s="268" t="s">
        <v>148</v>
      </c>
      <c r="H232" s="269">
        <v>212.25800000000001</v>
      </c>
      <c r="I232" s="270"/>
      <c r="J232" s="271">
        <f>ROUND(I232*H232,2)</f>
        <v>0</v>
      </c>
      <c r="K232" s="267" t="s">
        <v>441</v>
      </c>
      <c r="L232" s="272"/>
      <c r="M232" s="273" t="s">
        <v>22</v>
      </c>
      <c r="N232" s="274" t="s">
        <v>48</v>
      </c>
      <c r="O232" s="46"/>
      <c r="P232" s="229">
        <f>O232*H232</f>
        <v>0</v>
      </c>
      <c r="Q232" s="229">
        <v>0.0048999999999999998</v>
      </c>
      <c r="R232" s="229">
        <f>Q232*H232</f>
        <v>1.0400642</v>
      </c>
      <c r="S232" s="229">
        <v>0</v>
      </c>
      <c r="T232" s="230">
        <f>S232*H232</f>
        <v>0</v>
      </c>
      <c r="AR232" s="23" t="s">
        <v>368</v>
      </c>
      <c r="AT232" s="23" t="s">
        <v>246</v>
      </c>
      <c r="AU232" s="23" t="s">
        <v>86</v>
      </c>
      <c r="AY232" s="23" t="s">
        <v>142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23" t="s">
        <v>24</v>
      </c>
      <c r="BK232" s="231">
        <f>ROUND(I232*H232,2)</f>
        <v>0</v>
      </c>
      <c r="BL232" s="23" t="s">
        <v>271</v>
      </c>
      <c r="BM232" s="23" t="s">
        <v>799</v>
      </c>
    </row>
    <row r="233" s="11" customFormat="1">
      <c r="B233" s="232"/>
      <c r="C233" s="233"/>
      <c r="D233" s="234" t="s">
        <v>152</v>
      </c>
      <c r="E233" s="235" t="s">
        <v>22</v>
      </c>
      <c r="F233" s="236" t="s">
        <v>792</v>
      </c>
      <c r="G233" s="233"/>
      <c r="H233" s="235" t="s">
        <v>22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152</v>
      </c>
      <c r="AU233" s="242" t="s">
        <v>86</v>
      </c>
      <c r="AV233" s="11" t="s">
        <v>24</v>
      </c>
      <c r="AW233" s="11" t="s">
        <v>41</v>
      </c>
      <c r="AX233" s="11" t="s">
        <v>77</v>
      </c>
      <c r="AY233" s="242" t="s">
        <v>142</v>
      </c>
    </row>
    <row r="234" s="12" customFormat="1">
      <c r="B234" s="243"/>
      <c r="C234" s="244"/>
      <c r="D234" s="234" t="s">
        <v>152</v>
      </c>
      <c r="E234" s="245" t="s">
        <v>22</v>
      </c>
      <c r="F234" s="246" t="s">
        <v>796</v>
      </c>
      <c r="G234" s="244"/>
      <c r="H234" s="247">
        <v>207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152</v>
      </c>
      <c r="AU234" s="253" t="s">
        <v>86</v>
      </c>
      <c r="AV234" s="12" t="s">
        <v>86</v>
      </c>
      <c r="AW234" s="12" t="s">
        <v>41</v>
      </c>
      <c r="AX234" s="12" t="s">
        <v>77</v>
      </c>
      <c r="AY234" s="253" t="s">
        <v>142</v>
      </c>
    </row>
    <row r="235" s="12" customFormat="1">
      <c r="B235" s="243"/>
      <c r="C235" s="244"/>
      <c r="D235" s="234" t="s">
        <v>152</v>
      </c>
      <c r="E235" s="245" t="s">
        <v>22</v>
      </c>
      <c r="F235" s="246" t="s">
        <v>797</v>
      </c>
      <c r="G235" s="244"/>
      <c r="H235" s="247">
        <v>-4.8499999999999996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152</v>
      </c>
      <c r="AU235" s="253" t="s">
        <v>86</v>
      </c>
      <c r="AV235" s="12" t="s">
        <v>86</v>
      </c>
      <c r="AW235" s="12" t="s">
        <v>41</v>
      </c>
      <c r="AX235" s="12" t="s">
        <v>77</v>
      </c>
      <c r="AY235" s="253" t="s">
        <v>142</v>
      </c>
    </row>
    <row r="236" s="13" customFormat="1">
      <c r="B236" s="254"/>
      <c r="C236" s="255"/>
      <c r="D236" s="234" t="s">
        <v>152</v>
      </c>
      <c r="E236" s="256" t="s">
        <v>22</v>
      </c>
      <c r="F236" s="257" t="s">
        <v>158</v>
      </c>
      <c r="G236" s="255"/>
      <c r="H236" s="258">
        <v>202.15000000000001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AT236" s="264" t="s">
        <v>152</v>
      </c>
      <c r="AU236" s="264" t="s">
        <v>86</v>
      </c>
      <c r="AV236" s="13" t="s">
        <v>150</v>
      </c>
      <c r="AW236" s="13" t="s">
        <v>41</v>
      </c>
      <c r="AX236" s="13" t="s">
        <v>24</v>
      </c>
      <c r="AY236" s="264" t="s">
        <v>142</v>
      </c>
    </row>
    <row r="237" s="12" customFormat="1">
      <c r="B237" s="243"/>
      <c r="C237" s="244"/>
      <c r="D237" s="234" t="s">
        <v>152</v>
      </c>
      <c r="E237" s="244"/>
      <c r="F237" s="246" t="s">
        <v>798</v>
      </c>
      <c r="G237" s="244"/>
      <c r="H237" s="247">
        <v>212.25800000000001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AT237" s="253" t="s">
        <v>152</v>
      </c>
      <c r="AU237" s="253" t="s">
        <v>86</v>
      </c>
      <c r="AV237" s="12" t="s">
        <v>86</v>
      </c>
      <c r="AW237" s="12" t="s">
        <v>6</v>
      </c>
      <c r="AX237" s="12" t="s">
        <v>24</v>
      </c>
      <c r="AY237" s="253" t="s">
        <v>142</v>
      </c>
    </row>
    <row r="238" s="1" customFormat="1" ht="22.8" customHeight="1">
      <c r="B238" s="45"/>
      <c r="C238" s="220" t="s">
        <v>330</v>
      </c>
      <c r="D238" s="220" t="s">
        <v>145</v>
      </c>
      <c r="E238" s="221" t="s">
        <v>454</v>
      </c>
      <c r="F238" s="222" t="s">
        <v>455</v>
      </c>
      <c r="G238" s="223" t="s">
        <v>148</v>
      </c>
      <c r="H238" s="224">
        <v>101.79000000000001</v>
      </c>
      <c r="I238" s="225"/>
      <c r="J238" s="226">
        <f>ROUND(I238*H238,2)</f>
        <v>0</v>
      </c>
      <c r="K238" s="222" t="s">
        <v>149</v>
      </c>
      <c r="L238" s="71"/>
      <c r="M238" s="227" t="s">
        <v>22</v>
      </c>
      <c r="N238" s="228" t="s">
        <v>48</v>
      </c>
      <c r="O238" s="46"/>
      <c r="P238" s="229">
        <f>O238*H238</f>
        <v>0</v>
      </c>
      <c r="Q238" s="229">
        <v>0.0030000000000000001</v>
      </c>
      <c r="R238" s="229">
        <f>Q238*H238</f>
        <v>0.30537000000000003</v>
      </c>
      <c r="S238" s="229">
        <v>0</v>
      </c>
      <c r="T238" s="230">
        <f>S238*H238</f>
        <v>0</v>
      </c>
      <c r="AR238" s="23" t="s">
        <v>271</v>
      </c>
      <c r="AT238" s="23" t="s">
        <v>145</v>
      </c>
      <c r="AU238" s="23" t="s">
        <v>86</v>
      </c>
      <c r="AY238" s="23" t="s">
        <v>142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24</v>
      </c>
      <c r="BK238" s="231">
        <f>ROUND(I238*H238,2)</f>
        <v>0</v>
      </c>
      <c r="BL238" s="23" t="s">
        <v>271</v>
      </c>
      <c r="BM238" s="23" t="s">
        <v>800</v>
      </c>
    </row>
    <row r="239" s="11" customFormat="1">
      <c r="B239" s="232"/>
      <c r="C239" s="233"/>
      <c r="D239" s="234" t="s">
        <v>152</v>
      </c>
      <c r="E239" s="235" t="s">
        <v>22</v>
      </c>
      <c r="F239" s="236" t="s">
        <v>175</v>
      </c>
      <c r="G239" s="233"/>
      <c r="H239" s="235" t="s">
        <v>22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152</v>
      </c>
      <c r="AU239" s="242" t="s">
        <v>86</v>
      </c>
      <c r="AV239" s="11" t="s">
        <v>24</v>
      </c>
      <c r="AW239" s="11" t="s">
        <v>41</v>
      </c>
      <c r="AX239" s="11" t="s">
        <v>77</v>
      </c>
      <c r="AY239" s="242" t="s">
        <v>142</v>
      </c>
    </row>
    <row r="240" s="12" customFormat="1">
      <c r="B240" s="243"/>
      <c r="C240" s="244"/>
      <c r="D240" s="234" t="s">
        <v>152</v>
      </c>
      <c r="E240" s="245" t="s">
        <v>22</v>
      </c>
      <c r="F240" s="246" t="s">
        <v>707</v>
      </c>
      <c r="G240" s="244"/>
      <c r="H240" s="247">
        <v>101.79000000000001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152</v>
      </c>
      <c r="AU240" s="253" t="s">
        <v>86</v>
      </c>
      <c r="AV240" s="12" t="s">
        <v>86</v>
      </c>
      <c r="AW240" s="12" t="s">
        <v>41</v>
      </c>
      <c r="AX240" s="12" t="s">
        <v>24</v>
      </c>
      <c r="AY240" s="253" t="s">
        <v>142</v>
      </c>
    </row>
    <row r="241" s="1" customFormat="1" ht="22.8" customHeight="1">
      <c r="B241" s="45"/>
      <c r="C241" s="265" t="s">
        <v>339</v>
      </c>
      <c r="D241" s="265" t="s">
        <v>246</v>
      </c>
      <c r="E241" s="266" t="s">
        <v>459</v>
      </c>
      <c r="F241" s="267" t="s">
        <v>460</v>
      </c>
      <c r="G241" s="268" t="s">
        <v>148</v>
      </c>
      <c r="H241" s="269">
        <v>106.88</v>
      </c>
      <c r="I241" s="270"/>
      <c r="J241" s="271">
        <f>ROUND(I241*H241,2)</f>
        <v>0</v>
      </c>
      <c r="K241" s="267" t="s">
        <v>441</v>
      </c>
      <c r="L241" s="272"/>
      <c r="M241" s="273" t="s">
        <v>22</v>
      </c>
      <c r="N241" s="274" t="s">
        <v>48</v>
      </c>
      <c r="O241" s="46"/>
      <c r="P241" s="229">
        <f>O241*H241</f>
        <v>0</v>
      </c>
      <c r="Q241" s="229">
        <v>0.0015</v>
      </c>
      <c r="R241" s="229">
        <f>Q241*H241</f>
        <v>0.16031999999999999</v>
      </c>
      <c r="S241" s="229">
        <v>0</v>
      </c>
      <c r="T241" s="230">
        <f>S241*H241</f>
        <v>0</v>
      </c>
      <c r="AR241" s="23" t="s">
        <v>368</v>
      </c>
      <c r="AT241" s="23" t="s">
        <v>246</v>
      </c>
      <c r="AU241" s="23" t="s">
        <v>86</v>
      </c>
      <c r="AY241" s="23" t="s">
        <v>142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24</v>
      </c>
      <c r="BK241" s="231">
        <f>ROUND(I241*H241,2)</f>
        <v>0</v>
      </c>
      <c r="BL241" s="23" t="s">
        <v>271</v>
      </c>
      <c r="BM241" s="23" t="s">
        <v>801</v>
      </c>
    </row>
    <row r="242" s="11" customFormat="1">
      <c r="B242" s="232"/>
      <c r="C242" s="233"/>
      <c r="D242" s="234" t="s">
        <v>152</v>
      </c>
      <c r="E242" s="235" t="s">
        <v>22</v>
      </c>
      <c r="F242" s="236" t="s">
        <v>175</v>
      </c>
      <c r="G242" s="233"/>
      <c r="H242" s="235" t="s">
        <v>22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152</v>
      </c>
      <c r="AU242" s="242" t="s">
        <v>86</v>
      </c>
      <c r="AV242" s="11" t="s">
        <v>24</v>
      </c>
      <c r="AW242" s="11" t="s">
        <v>41</v>
      </c>
      <c r="AX242" s="11" t="s">
        <v>77</v>
      </c>
      <c r="AY242" s="242" t="s">
        <v>142</v>
      </c>
    </row>
    <row r="243" s="12" customFormat="1">
      <c r="B243" s="243"/>
      <c r="C243" s="244"/>
      <c r="D243" s="234" t="s">
        <v>152</v>
      </c>
      <c r="E243" s="245" t="s">
        <v>22</v>
      </c>
      <c r="F243" s="246" t="s">
        <v>707</v>
      </c>
      <c r="G243" s="244"/>
      <c r="H243" s="247">
        <v>101.79000000000001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152</v>
      </c>
      <c r="AU243" s="253" t="s">
        <v>86</v>
      </c>
      <c r="AV243" s="12" t="s">
        <v>86</v>
      </c>
      <c r="AW243" s="12" t="s">
        <v>41</v>
      </c>
      <c r="AX243" s="12" t="s">
        <v>24</v>
      </c>
      <c r="AY243" s="253" t="s">
        <v>142</v>
      </c>
    </row>
    <row r="244" s="12" customFormat="1">
      <c r="B244" s="243"/>
      <c r="C244" s="244"/>
      <c r="D244" s="234" t="s">
        <v>152</v>
      </c>
      <c r="E244" s="244"/>
      <c r="F244" s="246" t="s">
        <v>802</v>
      </c>
      <c r="G244" s="244"/>
      <c r="H244" s="247">
        <v>106.88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152</v>
      </c>
      <c r="AU244" s="253" t="s">
        <v>86</v>
      </c>
      <c r="AV244" s="12" t="s">
        <v>86</v>
      </c>
      <c r="AW244" s="12" t="s">
        <v>6</v>
      </c>
      <c r="AX244" s="12" t="s">
        <v>24</v>
      </c>
      <c r="AY244" s="253" t="s">
        <v>142</v>
      </c>
    </row>
    <row r="245" s="1" customFormat="1" ht="14.4" customHeight="1">
      <c r="B245" s="45"/>
      <c r="C245" s="220" t="s">
        <v>347</v>
      </c>
      <c r="D245" s="220" t="s">
        <v>145</v>
      </c>
      <c r="E245" s="221" t="s">
        <v>488</v>
      </c>
      <c r="F245" s="222" t="s">
        <v>489</v>
      </c>
      <c r="G245" s="223" t="s">
        <v>148</v>
      </c>
      <c r="H245" s="224">
        <v>409.14999999999998</v>
      </c>
      <c r="I245" s="225"/>
      <c r="J245" s="226">
        <f>ROUND(I245*H245,2)</f>
        <v>0</v>
      </c>
      <c r="K245" s="222" t="s">
        <v>149</v>
      </c>
      <c r="L245" s="71"/>
      <c r="M245" s="227" t="s">
        <v>22</v>
      </c>
      <c r="N245" s="228" t="s">
        <v>48</v>
      </c>
      <c r="O245" s="46"/>
      <c r="P245" s="229">
        <f>O245*H245</f>
        <v>0</v>
      </c>
      <c r="Q245" s="229">
        <v>4.0000000000000003E-05</v>
      </c>
      <c r="R245" s="229">
        <f>Q245*H245</f>
        <v>0.016366000000000002</v>
      </c>
      <c r="S245" s="229">
        <v>0</v>
      </c>
      <c r="T245" s="230">
        <f>S245*H245</f>
        <v>0</v>
      </c>
      <c r="AR245" s="23" t="s">
        <v>271</v>
      </c>
      <c r="AT245" s="23" t="s">
        <v>145</v>
      </c>
      <c r="AU245" s="23" t="s">
        <v>86</v>
      </c>
      <c r="AY245" s="23" t="s">
        <v>142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24</v>
      </c>
      <c r="BK245" s="231">
        <f>ROUND(I245*H245,2)</f>
        <v>0</v>
      </c>
      <c r="BL245" s="23" t="s">
        <v>271</v>
      </c>
      <c r="BM245" s="23" t="s">
        <v>803</v>
      </c>
    </row>
    <row r="246" s="11" customFormat="1">
      <c r="B246" s="232"/>
      <c r="C246" s="233"/>
      <c r="D246" s="234" t="s">
        <v>152</v>
      </c>
      <c r="E246" s="235" t="s">
        <v>22</v>
      </c>
      <c r="F246" s="236" t="s">
        <v>792</v>
      </c>
      <c r="G246" s="233"/>
      <c r="H246" s="235" t="s">
        <v>22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152</v>
      </c>
      <c r="AU246" s="242" t="s">
        <v>86</v>
      </c>
      <c r="AV246" s="11" t="s">
        <v>24</v>
      </c>
      <c r="AW246" s="11" t="s">
        <v>41</v>
      </c>
      <c r="AX246" s="11" t="s">
        <v>77</v>
      </c>
      <c r="AY246" s="242" t="s">
        <v>142</v>
      </c>
    </row>
    <row r="247" s="12" customFormat="1">
      <c r="B247" s="243"/>
      <c r="C247" s="244"/>
      <c r="D247" s="234" t="s">
        <v>152</v>
      </c>
      <c r="E247" s="245" t="s">
        <v>22</v>
      </c>
      <c r="F247" s="246" t="s">
        <v>793</v>
      </c>
      <c r="G247" s="244"/>
      <c r="H247" s="247">
        <v>414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152</v>
      </c>
      <c r="AU247" s="253" t="s">
        <v>86</v>
      </c>
      <c r="AV247" s="12" t="s">
        <v>86</v>
      </c>
      <c r="AW247" s="12" t="s">
        <v>41</v>
      </c>
      <c r="AX247" s="12" t="s">
        <v>77</v>
      </c>
      <c r="AY247" s="253" t="s">
        <v>142</v>
      </c>
    </row>
    <row r="248" s="12" customFormat="1">
      <c r="B248" s="243"/>
      <c r="C248" s="244"/>
      <c r="D248" s="234" t="s">
        <v>152</v>
      </c>
      <c r="E248" s="245" t="s">
        <v>22</v>
      </c>
      <c r="F248" s="246" t="s">
        <v>797</v>
      </c>
      <c r="G248" s="244"/>
      <c r="H248" s="247">
        <v>-4.8499999999999996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152</v>
      </c>
      <c r="AU248" s="253" t="s">
        <v>86</v>
      </c>
      <c r="AV248" s="12" t="s">
        <v>86</v>
      </c>
      <c r="AW248" s="12" t="s">
        <v>41</v>
      </c>
      <c r="AX248" s="12" t="s">
        <v>77</v>
      </c>
      <c r="AY248" s="253" t="s">
        <v>142</v>
      </c>
    </row>
    <row r="249" s="13" customFormat="1">
      <c r="B249" s="254"/>
      <c r="C249" s="255"/>
      <c r="D249" s="234" t="s">
        <v>152</v>
      </c>
      <c r="E249" s="256" t="s">
        <v>22</v>
      </c>
      <c r="F249" s="257" t="s">
        <v>158</v>
      </c>
      <c r="G249" s="255"/>
      <c r="H249" s="258">
        <v>409.14999999999998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AT249" s="264" t="s">
        <v>152</v>
      </c>
      <c r="AU249" s="264" t="s">
        <v>86</v>
      </c>
      <c r="AV249" s="13" t="s">
        <v>150</v>
      </c>
      <c r="AW249" s="13" t="s">
        <v>41</v>
      </c>
      <c r="AX249" s="13" t="s">
        <v>24</v>
      </c>
      <c r="AY249" s="264" t="s">
        <v>142</v>
      </c>
    </row>
    <row r="250" s="1" customFormat="1" ht="14.4" customHeight="1">
      <c r="B250" s="45"/>
      <c r="C250" s="265" t="s">
        <v>352</v>
      </c>
      <c r="D250" s="265" t="s">
        <v>246</v>
      </c>
      <c r="E250" s="266" t="s">
        <v>492</v>
      </c>
      <c r="F250" s="267" t="s">
        <v>493</v>
      </c>
      <c r="G250" s="268" t="s">
        <v>148</v>
      </c>
      <c r="H250" s="269">
        <v>450.065</v>
      </c>
      <c r="I250" s="270"/>
      <c r="J250" s="271">
        <f>ROUND(I250*H250,2)</f>
        <v>0</v>
      </c>
      <c r="K250" s="267" t="s">
        <v>149</v>
      </c>
      <c r="L250" s="272"/>
      <c r="M250" s="273" t="s">
        <v>22</v>
      </c>
      <c r="N250" s="274" t="s">
        <v>48</v>
      </c>
      <c r="O250" s="46"/>
      <c r="P250" s="229">
        <f>O250*H250</f>
        <v>0</v>
      </c>
      <c r="Q250" s="229">
        <v>0.00018000000000000001</v>
      </c>
      <c r="R250" s="229">
        <f>Q250*H250</f>
        <v>0.081011700000000006</v>
      </c>
      <c r="S250" s="229">
        <v>0</v>
      </c>
      <c r="T250" s="230">
        <f>S250*H250</f>
        <v>0</v>
      </c>
      <c r="AR250" s="23" t="s">
        <v>368</v>
      </c>
      <c r="AT250" s="23" t="s">
        <v>246</v>
      </c>
      <c r="AU250" s="23" t="s">
        <v>86</v>
      </c>
      <c r="AY250" s="23" t="s">
        <v>142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24</v>
      </c>
      <c r="BK250" s="231">
        <f>ROUND(I250*H250,2)</f>
        <v>0</v>
      </c>
      <c r="BL250" s="23" t="s">
        <v>271</v>
      </c>
      <c r="BM250" s="23" t="s">
        <v>804</v>
      </c>
    </row>
    <row r="251" s="12" customFormat="1">
      <c r="B251" s="243"/>
      <c r="C251" s="244"/>
      <c r="D251" s="234" t="s">
        <v>152</v>
      </c>
      <c r="E251" s="244"/>
      <c r="F251" s="246" t="s">
        <v>805</v>
      </c>
      <c r="G251" s="244"/>
      <c r="H251" s="247">
        <v>450.065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152</v>
      </c>
      <c r="AU251" s="253" t="s">
        <v>86</v>
      </c>
      <c r="AV251" s="12" t="s">
        <v>86</v>
      </c>
      <c r="AW251" s="12" t="s">
        <v>6</v>
      </c>
      <c r="AX251" s="12" t="s">
        <v>24</v>
      </c>
      <c r="AY251" s="253" t="s">
        <v>142</v>
      </c>
    </row>
    <row r="252" s="1" customFormat="1" ht="22.8" customHeight="1">
      <c r="B252" s="45"/>
      <c r="C252" s="220" t="s">
        <v>362</v>
      </c>
      <c r="D252" s="220" t="s">
        <v>145</v>
      </c>
      <c r="E252" s="221" t="s">
        <v>497</v>
      </c>
      <c r="F252" s="222" t="s">
        <v>498</v>
      </c>
      <c r="G252" s="223" t="s">
        <v>384</v>
      </c>
      <c r="H252" s="224">
        <v>2.3460000000000001</v>
      </c>
      <c r="I252" s="225"/>
      <c r="J252" s="226">
        <f>ROUND(I252*H252,2)</f>
        <v>0</v>
      </c>
      <c r="K252" s="222" t="s">
        <v>149</v>
      </c>
      <c r="L252" s="71"/>
      <c r="M252" s="227" t="s">
        <v>22</v>
      </c>
      <c r="N252" s="228" t="s">
        <v>48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AR252" s="23" t="s">
        <v>271</v>
      </c>
      <c r="AT252" s="23" t="s">
        <v>145</v>
      </c>
      <c r="AU252" s="23" t="s">
        <v>86</v>
      </c>
      <c r="AY252" s="23" t="s">
        <v>142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24</v>
      </c>
      <c r="BK252" s="231">
        <f>ROUND(I252*H252,2)</f>
        <v>0</v>
      </c>
      <c r="BL252" s="23" t="s">
        <v>271</v>
      </c>
      <c r="BM252" s="23" t="s">
        <v>806</v>
      </c>
    </row>
    <row r="253" s="10" customFormat="1" ht="29.88" customHeight="1">
      <c r="B253" s="204"/>
      <c r="C253" s="205"/>
      <c r="D253" s="206" t="s">
        <v>76</v>
      </c>
      <c r="E253" s="218" t="s">
        <v>507</v>
      </c>
      <c r="F253" s="218" t="s">
        <v>508</v>
      </c>
      <c r="G253" s="205"/>
      <c r="H253" s="205"/>
      <c r="I253" s="208"/>
      <c r="J253" s="219">
        <f>BK253</f>
        <v>0</v>
      </c>
      <c r="K253" s="205"/>
      <c r="L253" s="210"/>
      <c r="M253" s="211"/>
      <c r="N253" s="212"/>
      <c r="O253" s="212"/>
      <c r="P253" s="213">
        <f>SUM(P254:P259)</f>
        <v>0</v>
      </c>
      <c r="Q253" s="212"/>
      <c r="R253" s="213">
        <f>SUM(R254:R259)</f>
        <v>3.5012379999999999</v>
      </c>
      <c r="S253" s="212"/>
      <c r="T253" s="214">
        <f>SUM(T254:T259)</f>
        <v>0</v>
      </c>
      <c r="AR253" s="215" t="s">
        <v>86</v>
      </c>
      <c r="AT253" s="216" t="s">
        <v>76</v>
      </c>
      <c r="AU253" s="216" t="s">
        <v>24</v>
      </c>
      <c r="AY253" s="215" t="s">
        <v>142</v>
      </c>
      <c r="BK253" s="217">
        <f>SUM(BK254:BK259)</f>
        <v>0</v>
      </c>
    </row>
    <row r="254" s="1" customFormat="1" ht="22.8" customHeight="1">
      <c r="B254" s="45"/>
      <c r="C254" s="220" t="s">
        <v>368</v>
      </c>
      <c r="D254" s="220" t="s">
        <v>145</v>
      </c>
      <c r="E254" s="221" t="s">
        <v>510</v>
      </c>
      <c r="F254" s="222" t="s">
        <v>511</v>
      </c>
      <c r="G254" s="223" t="s">
        <v>148</v>
      </c>
      <c r="H254" s="224">
        <v>202.15000000000001</v>
      </c>
      <c r="I254" s="225"/>
      <c r="J254" s="226">
        <f>ROUND(I254*H254,2)</f>
        <v>0</v>
      </c>
      <c r="K254" s="222" t="s">
        <v>149</v>
      </c>
      <c r="L254" s="71"/>
      <c r="M254" s="227" t="s">
        <v>22</v>
      </c>
      <c r="N254" s="228" t="s">
        <v>48</v>
      </c>
      <c r="O254" s="46"/>
      <c r="P254" s="229">
        <f>O254*H254</f>
        <v>0</v>
      </c>
      <c r="Q254" s="229">
        <v>0.017319999999999999</v>
      </c>
      <c r="R254" s="229">
        <f>Q254*H254</f>
        <v>3.5012379999999999</v>
      </c>
      <c r="S254" s="229">
        <v>0</v>
      </c>
      <c r="T254" s="230">
        <f>S254*H254</f>
        <v>0</v>
      </c>
      <c r="AR254" s="23" t="s">
        <v>271</v>
      </c>
      <c r="AT254" s="23" t="s">
        <v>145</v>
      </c>
      <c r="AU254" s="23" t="s">
        <v>86</v>
      </c>
      <c r="AY254" s="23" t="s">
        <v>142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23" t="s">
        <v>24</v>
      </c>
      <c r="BK254" s="231">
        <f>ROUND(I254*H254,2)</f>
        <v>0</v>
      </c>
      <c r="BL254" s="23" t="s">
        <v>271</v>
      </c>
      <c r="BM254" s="23" t="s">
        <v>807</v>
      </c>
    </row>
    <row r="255" s="11" customFormat="1">
      <c r="B255" s="232"/>
      <c r="C255" s="233"/>
      <c r="D255" s="234" t="s">
        <v>152</v>
      </c>
      <c r="E255" s="235" t="s">
        <v>22</v>
      </c>
      <c r="F255" s="236" t="s">
        <v>792</v>
      </c>
      <c r="G255" s="233"/>
      <c r="H255" s="235" t="s">
        <v>22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152</v>
      </c>
      <c r="AU255" s="242" t="s">
        <v>86</v>
      </c>
      <c r="AV255" s="11" t="s">
        <v>24</v>
      </c>
      <c r="AW255" s="11" t="s">
        <v>41</v>
      </c>
      <c r="AX255" s="11" t="s">
        <v>77</v>
      </c>
      <c r="AY255" s="242" t="s">
        <v>142</v>
      </c>
    </row>
    <row r="256" s="12" customFormat="1">
      <c r="B256" s="243"/>
      <c r="C256" s="244"/>
      <c r="D256" s="234" t="s">
        <v>152</v>
      </c>
      <c r="E256" s="245" t="s">
        <v>22</v>
      </c>
      <c r="F256" s="246" t="s">
        <v>796</v>
      </c>
      <c r="G256" s="244"/>
      <c r="H256" s="247">
        <v>207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152</v>
      </c>
      <c r="AU256" s="253" t="s">
        <v>86</v>
      </c>
      <c r="AV256" s="12" t="s">
        <v>86</v>
      </c>
      <c r="AW256" s="12" t="s">
        <v>41</v>
      </c>
      <c r="AX256" s="12" t="s">
        <v>77</v>
      </c>
      <c r="AY256" s="253" t="s">
        <v>142</v>
      </c>
    </row>
    <row r="257" s="12" customFormat="1">
      <c r="B257" s="243"/>
      <c r="C257" s="244"/>
      <c r="D257" s="234" t="s">
        <v>152</v>
      </c>
      <c r="E257" s="245" t="s">
        <v>22</v>
      </c>
      <c r="F257" s="246" t="s">
        <v>797</v>
      </c>
      <c r="G257" s="244"/>
      <c r="H257" s="247">
        <v>-4.8499999999999996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152</v>
      </c>
      <c r="AU257" s="253" t="s">
        <v>86</v>
      </c>
      <c r="AV257" s="12" t="s">
        <v>86</v>
      </c>
      <c r="AW257" s="12" t="s">
        <v>41</v>
      </c>
      <c r="AX257" s="12" t="s">
        <v>77</v>
      </c>
      <c r="AY257" s="253" t="s">
        <v>142</v>
      </c>
    </row>
    <row r="258" s="13" customFormat="1">
      <c r="B258" s="254"/>
      <c r="C258" s="255"/>
      <c r="D258" s="234" t="s">
        <v>152</v>
      </c>
      <c r="E258" s="256" t="s">
        <v>22</v>
      </c>
      <c r="F258" s="257" t="s">
        <v>158</v>
      </c>
      <c r="G258" s="255"/>
      <c r="H258" s="258">
        <v>202.15000000000001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AT258" s="264" t="s">
        <v>152</v>
      </c>
      <c r="AU258" s="264" t="s">
        <v>86</v>
      </c>
      <c r="AV258" s="13" t="s">
        <v>150</v>
      </c>
      <c r="AW258" s="13" t="s">
        <v>41</v>
      </c>
      <c r="AX258" s="13" t="s">
        <v>24</v>
      </c>
      <c r="AY258" s="264" t="s">
        <v>142</v>
      </c>
    </row>
    <row r="259" s="1" customFormat="1" ht="14.4" customHeight="1">
      <c r="B259" s="45"/>
      <c r="C259" s="220" t="s">
        <v>373</v>
      </c>
      <c r="D259" s="220" t="s">
        <v>145</v>
      </c>
      <c r="E259" s="221" t="s">
        <v>514</v>
      </c>
      <c r="F259" s="222" t="s">
        <v>515</v>
      </c>
      <c r="G259" s="223" t="s">
        <v>384</v>
      </c>
      <c r="H259" s="224">
        <v>3.5009999999999999</v>
      </c>
      <c r="I259" s="225"/>
      <c r="J259" s="226">
        <f>ROUND(I259*H259,2)</f>
        <v>0</v>
      </c>
      <c r="K259" s="222" t="s">
        <v>149</v>
      </c>
      <c r="L259" s="71"/>
      <c r="M259" s="227" t="s">
        <v>22</v>
      </c>
      <c r="N259" s="228" t="s">
        <v>48</v>
      </c>
      <c r="O259" s="4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AR259" s="23" t="s">
        <v>271</v>
      </c>
      <c r="AT259" s="23" t="s">
        <v>145</v>
      </c>
      <c r="AU259" s="23" t="s">
        <v>86</v>
      </c>
      <c r="AY259" s="23" t="s">
        <v>142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23" t="s">
        <v>24</v>
      </c>
      <c r="BK259" s="231">
        <f>ROUND(I259*H259,2)</f>
        <v>0</v>
      </c>
      <c r="BL259" s="23" t="s">
        <v>271</v>
      </c>
      <c r="BM259" s="23" t="s">
        <v>808</v>
      </c>
    </row>
    <row r="260" s="10" customFormat="1" ht="29.88" customHeight="1">
      <c r="B260" s="204"/>
      <c r="C260" s="205"/>
      <c r="D260" s="206" t="s">
        <v>76</v>
      </c>
      <c r="E260" s="218" t="s">
        <v>517</v>
      </c>
      <c r="F260" s="218" t="s">
        <v>518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SUM(P261:P282)</f>
        <v>0</v>
      </c>
      <c r="Q260" s="212"/>
      <c r="R260" s="213">
        <f>SUM(R261:R282)</f>
        <v>0.27810791000000001</v>
      </c>
      <c r="S260" s="212"/>
      <c r="T260" s="214">
        <f>SUM(T261:T282)</f>
        <v>0.1165866</v>
      </c>
      <c r="AR260" s="215" t="s">
        <v>86</v>
      </c>
      <c r="AT260" s="216" t="s">
        <v>76</v>
      </c>
      <c r="AU260" s="216" t="s">
        <v>24</v>
      </c>
      <c r="AY260" s="215" t="s">
        <v>142</v>
      </c>
      <c r="BK260" s="217">
        <f>SUM(BK261:BK282)</f>
        <v>0</v>
      </c>
    </row>
    <row r="261" s="1" customFormat="1" ht="14.4" customHeight="1">
      <c r="B261" s="45"/>
      <c r="C261" s="220" t="s">
        <v>381</v>
      </c>
      <c r="D261" s="220" t="s">
        <v>145</v>
      </c>
      <c r="E261" s="221" t="s">
        <v>520</v>
      </c>
      <c r="F261" s="222" t="s">
        <v>521</v>
      </c>
      <c r="G261" s="223" t="s">
        <v>166</v>
      </c>
      <c r="H261" s="224">
        <v>44.841000000000001</v>
      </c>
      <c r="I261" s="225"/>
      <c r="J261" s="226">
        <f>ROUND(I261*H261,2)</f>
        <v>0</v>
      </c>
      <c r="K261" s="222" t="s">
        <v>149</v>
      </c>
      <c r="L261" s="71"/>
      <c r="M261" s="227" t="s">
        <v>22</v>
      </c>
      <c r="N261" s="228" t="s">
        <v>48</v>
      </c>
      <c r="O261" s="46"/>
      <c r="P261" s="229">
        <f>O261*H261</f>
        <v>0</v>
      </c>
      <c r="Q261" s="229">
        <v>0</v>
      </c>
      <c r="R261" s="229">
        <f>Q261*H261</f>
        <v>0</v>
      </c>
      <c r="S261" s="229">
        <v>0.0025999999999999999</v>
      </c>
      <c r="T261" s="230">
        <f>S261*H261</f>
        <v>0.1165866</v>
      </c>
      <c r="AR261" s="23" t="s">
        <v>271</v>
      </c>
      <c r="AT261" s="23" t="s">
        <v>145</v>
      </c>
      <c r="AU261" s="23" t="s">
        <v>86</v>
      </c>
      <c r="AY261" s="23" t="s">
        <v>142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3" t="s">
        <v>24</v>
      </c>
      <c r="BK261" s="231">
        <f>ROUND(I261*H261,2)</f>
        <v>0</v>
      </c>
      <c r="BL261" s="23" t="s">
        <v>271</v>
      </c>
      <c r="BM261" s="23" t="s">
        <v>809</v>
      </c>
    </row>
    <row r="262" s="1" customFormat="1" ht="22.8" customHeight="1">
      <c r="B262" s="45"/>
      <c r="C262" s="220" t="s">
        <v>386</v>
      </c>
      <c r="D262" s="220" t="s">
        <v>145</v>
      </c>
      <c r="E262" s="221" t="s">
        <v>810</v>
      </c>
      <c r="F262" s="222" t="s">
        <v>811</v>
      </c>
      <c r="G262" s="223" t="s">
        <v>166</v>
      </c>
      <c r="H262" s="224">
        <v>40.75</v>
      </c>
      <c r="I262" s="225"/>
      <c r="J262" s="226">
        <f>ROUND(I262*H262,2)</f>
        <v>0</v>
      </c>
      <c r="K262" s="222" t="s">
        <v>149</v>
      </c>
      <c r="L262" s="71"/>
      <c r="M262" s="227" t="s">
        <v>22</v>
      </c>
      <c r="N262" s="228" t="s">
        <v>48</v>
      </c>
      <c r="O262" s="46"/>
      <c r="P262" s="229">
        <f>O262*H262</f>
        <v>0</v>
      </c>
      <c r="Q262" s="229">
        <v>0.00167</v>
      </c>
      <c r="R262" s="229">
        <f>Q262*H262</f>
        <v>0.068052500000000002</v>
      </c>
      <c r="S262" s="229">
        <v>0</v>
      </c>
      <c r="T262" s="230">
        <f>S262*H262</f>
        <v>0</v>
      </c>
      <c r="AR262" s="23" t="s">
        <v>271</v>
      </c>
      <c r="AT262" s="23" t="s">
        <v>145</v>
      </c>
      <c r="AU262" s="23" t="s">
        <v>86</v>
      </c>
      <c r="AY262" s="23" t="s">
        <v>142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23" t="s">
        <v>24</v>
      </c>
      <c r="BK262" s="231">
        <f>ROUND(I262*H262,2)</f>
        <v>0</v>
      </c>
      <c r="BL262" s="23" t="s">
        <v>271</v>
      </c>
      <c r="BM262" s="23" t="s">
        <v>812</v>
      </c>
    </row>
    <row r="263" s="11" customFormat="1">
      <c r="B263" s="232"/>
      <c r="C263" s="233"/>
      <c r="D263" s="234" t="s">
        <v>152</v>
      </c>
      <c r="E263" s="235" t="s">
        <v>22</v>
      </c>
      <c r="F263" s="236" t="s">
        <v>226</v>
      </c>
      <c r="G263" s="233"/>
      <c r="H263" s="235" t="s">
        <v>22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152</v>
      </c>
      <c r="AU263" s="242" t="s">
        <v>86</v>
      </c>
      <c r="AV263" s="11" t="s">
        <v>24</v>
      </c>
      <c r="AW263" s="11" t="s">
        <v>41</v>
      </c>
      <c r="AX263" s="11" t="s">
        <v>77</v>
      </c>
      <c r="AY263" s="242" t="s">
        <v>142</v>
      </c>
    </row>
    <row r="264" s="12" customFormat="1">
      <c r="B264" s="243"/>
      <c r="C264" s="244"/>
      <c r="D264" s="234" t="s">
        <v>152</v>
      </c>
      <c r="E264" s="245" t="s">
        <v>22</v>
      </c>
      <c r="F264" s="246" t="s">
        <v>813</v>
      </c>
      <c r="G264" s="244"/>
      <c r="H264" s="247">
        <v>4.7999999999999998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AT264" s="253" t="s">
        <v>152</v>
      </c>
      <c r="AU264" s="253" t="s">
        <v>86</v>
      </c>
      <c r="AV264" s="12" t="s">
        <v>86</v>
      </c>
      <c r="AW264" s="12" t="s">
        <v>41</v>
      </c>
      <c r="AX264" s="12" t="s">
        <v>77</v>
      </c>
      <c r="AY264" s="253" t="s">
        <v>142</v>
      </c>
    </row>
    <row r="265" s="12" customFormat="1">
      <c r="B265" s="243"/>
      <c r="C265" s="244"/>
      <c r="D265" s="234" t="s">
        <v>152</v>
      </c>
      <c r="E265" s="245" t="s">
        <v>22</v>
      </c>
      <c r="F265" s="246" t="s">
        <v>814</v>
      </c>
      <c r="G265" s="244"/>
      <c r="H265" s="247">
        <v>6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152</v>
      </c>
      <c r="AU265" s="253" t="s">
        <v>86</v>
      </c>
      <c r="AV265" s="12" t="s">
        <v>86</v>
      </c>
      <c r="AW265" s="12" t="s">
        <v>41</v>
      </c>
      <c r="AX265" s="12" t="s">
        <v>77</v>
      </c>
      <c r="AY265" s="253" t="s">
        <v>142</v>
      </c>
    </row>
    <row r="266" s="12" customFormat="1">
      <c r="B266" s="243"/>
      <c r="C266" s="244"/>
      <c r="D266" s="234" t="s">
        <v>152</v>
      </c>
      <c r="E266" s="245" t="s">
        <v>22</v>
      </c>
      <c r="F266" s="246" t="s">
        <v>815</v>
      </c>
      <c r="G266" s="244"/>
      <c r="H266" s="247">
        <v>2.3999999999999999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AT266" s="253" t="s">
        <v>152</v>
      </c>
      <c r="AU266" s="253" t="s">
        <v>86</v>
      </c>
      <c r="AV266" s="12" t="s">
        <v>86</v>
      </c>
      <c r="AW266" s="12" t="s">
        <v>41</v>
      </c>
      <c r="AX266" s="12" t="s">
        <v>77</v>
      </c>
      <c r="AY266" s="253" t="s">
        <v>142</v>
      </c>
    </row>
    <row r="267" s="11" customFormat="1">
      <c r="B267" s="232"/>
      <c r="C267" s="233"/>
      <c r="D267" s="234" t="s">
        <v>152</v>
      </c>
      <c r="E267" s="235" t="s">
        <v>22</v>
      </c>
      <c r="F267" s="236" t="s">
        <v>204</v>
      </c>
      <c r="G267" s="233"/>
      <c r="H267" s="235" t="s">
        <v>22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152</v>
      </c>
      <c r="AU267" s="242" t="s">
        <v>86</v>
      </c>
      <c r="AV267" s="11" t="s">
        <v>24</v>
      </c>
      <c r="AW267" s="11" t="s">
        <v>41</v>
      </c>
      <c r="AX267" s="11" t="s">
        <v>77</v>
      </c>
      <c r="AY267" s="242" t="s">
        <v>142</v>
      </c>
    </row>
    <row r="268" s="12" customFormat="1">
      <c r="B268" s="243"/>
      <c r="C268" s="244"/>
      <c r="D268" s="234" t="s">
        <v>152</v>
      </c>
      <c r="E268" s="245" t="s">
        <v>22</v>
      </c>
      <c r="F268" s="246" t="s">
        <v>816</v>
      </c>
      <c r="G268" s="244"/>
      <c r="H268" s="247">
        <v>0.59999999999999998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152</v>
      </c>
      <c r="AU268" s="253" t="s">
        <v>86</v>
      </c>
      <c r="AV268" s="12" t="s">
        <v>86</v>
      </c>
      <c r="AW268" s="12" t="s">
        <v>41</v>
      </c>
      <c r="AX268" s="12" t="s">
        <v>77</v>
      </c>
      <c r="AY268" s="253" t="s">
        <v>142</v>
      </c>
    </row>
    <row r="269" s="12" customFormat="1">
      <c r="B269" s="243"/>
      <c r="C269" s="244"/>
      <c r="D269" s="234" t="s">
        <v>152</v>
      </c>
      <c r="E269" s="245" t="s">
        <v>22</v>
      </c>
      <c r="F269" s="246" t="s">
        <v>817</v>
      </c>
      <c r="G269" s="244"/>
      <c r="H269" s="247">
        <v>3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152</v>
      </c>
      <c r="AU269" s="253" t="s">
        <v>86</v>
      </c>
      <c r="AV269" s="12" t="s">
        <v>86</v>
      </c>
      <c r="AW269" s="12" t="s">
        <v>41</v>
      </c>
      <c r="AX269" s="12" t="s">
        <v>77</v>
      </c>
      <c r="AY269" s="253" t="s">
        <v>142</v>
      </c>
    </row>
    <row r="270" s="12" customFormat="1">
      <c r="B270" s="243"/>
      <c r="C270" s="244"/>
      <c r="D270" s="234" t="s">
        <v>152</v>
      </c>
      <c r="E270" s="245" t="s">
        <v>22</v>
      </c>
      <c r="F270" s="246" t="s">
        <v>815</v>
      </c>
      <c r="G270" s="244"/>
      <c r="H270" s="247">
        <v>2.3999999999999999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152</v>
      </c>
      <c r="AU270" s="253" t="s">
        <v>86</v>
      </c>
      <c r="AV270" s="12" t="s">
        <v>86</v>
      </c>
      <c r="AW270" s="12" t="s">
        <v>41</v>
      </c>
      <c r="AX270" s="12" t="s">
        <v>77</v>
      </c>
      <c r="AY270" s="253" t="s">
        <v>142</v>
      </c>
    </row>
    <row r="271" s="11" customFormat="1">
      <c r="B271" s="232"/>
      <c r="C271" s="233"/>
      <c r="D271" s="234" t="s">
        <v>152</v>
      </c>
      <c r="E271" s="235" t="s">
        <v>22</v>
      </c>
      <c r="F271" s="236" t="s">
        <v>213</v>
      </c>
      <c r="G271" s="233"/>
      <c r="H271" s="235" t="s">
        <v>22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152</v>
      </c>
      <c r="AU271" s="242" t="s">
        <v>86</v>
      </c>
      <c r="AV271" s="11" t="s">
        <v>24</v>
      </c>
      <c r="AW271" s="11" t="s">
        <v>41</v>
      </c>
      <c r="AX271" s="11" t="s">
        <v>77</v>
      </c>
      <c r="AY271" s="242" t="s">
        <v>142</v>
      </c>
    </row>
    <row r="272" s="12" customFormat="1">
      <c r="B272" s="243"/>
      <c r="C272" s="244"/>
      <c r="D272" s="234" t="s">
        <v>152</v>
      </c>
      <c r="E272" s="245" t="s">
        <v>22</v>
      </c>
      <c r="F272" s="246" t="s">
        <v>818</v>
      </c>
      <c r="G272" s="244"/>
      <c r="H272" s="247">
        <v>1.25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AT272" s="253" t="s">
        <v>152</v>
      </c>
      <c r="AU272" s="253" t="s">
        <v>86</v>
      </c>
      <c r="AV272" s="12" t="s">
        <v>86</v>
      </c>
      <c r="AW272" s="12" t="s">
        <v>41</v>
      </c>
      <c r="AX272" s="12" t="s">
        <v>77</v>
      </c>
      <c r="AY272" s="253" t="s">
        <v>142</v>
      </c>
    </row>
    <row r="273" s="12" customFormat="1">
      <c r="B273" s="243"/>
      <c r="C273" s="244"/>
      <c r="D273" s="234" t="s">
        <v>152</v>
      </c>
      <c r="E273" s="245" t="s">
        <v>22</v>
      </c>
      <c r="F273" s="246" t="s">
        <v>819</v>
      </c>
      <c r="G273" s="244"/>
      <c r="H273" s="247">
        <v>15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152</v>
      </c>
      <c r="AU273" s="253" t="s">
        <v>86</v>
      </c>
      <c r="AV273" s="12" t="s">
        <v>86</v>
      </c>
      <c r="AW273" s="12" t="s">
        <v>41</v>
      </c>
      <c r="AX273" s="12" t="s">
        <v>77</v>
      </c>
      <c r="AY273" s="253" t="s">
        <v>142</v>
      </c>
    </row>
    <row r="274" s="11" customFormat="1">
      <c r="B274" s="232"/>
      <c r="C274" s="233"/>
      <c r="D274" s="234" t="s">
        <v>152</v>
      </c>
      <c r="E274" s="235" t="s">
        <v>22</v>
      </c>
      <c r="F274" s="236" t="s">
        <v>208</v>
      </c>
      <c r="G274" s="233"/>
      <c r="H274" s="235" t="s">
        <v>22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152</v>
      </c>
      <c r="AU274" s="242" t="s">
        <v>86</v>
      </c>
      <c r="AV274" s="11" t="s">
        <v>24</v>
      </c>
      <c r="AW274" s="11" t="s">
        <v>41</v>
      </c>
      <c r="AX274" s="11" t="s">
        <v>77</v>
      </c>
      <c r="AY274" s="242" t="s">
        <v>142</v>
      </c>
    </row>
    <row r="275" s="12" customFormat="1">
      <c r="B275" s="243"/>
      <c r="C275" s="244"/>
      <c r="D275" s="234" t="s">
        <v>152</v>
      </c>
      <c r="E275" s="245" t="s">
        <v>22</v>
      </c>
      <c r="F275" s="246" t="s">
        <v>816</v>
      </c>
      <c r="G275" s="244"/>
      <c r="H275" s="247">
        <v>0.59999999999999998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152</v>
      </c>
      <c r="AU275" s="253" t="s">
        <v>86</v>
      </c>
      <c r="AV275" s="12" t="s">
        <v>86</v>
      </c>
      <c r="AW275" s="12" t="s">
        <v>41</v>
      </c>
      <c r="AX275" s="12" t="s">
        <v>77</v>
      </c>
      <c r="AY275" s="253" t="s">
        <v>142</v>
      </c>
    </row>
    <row r="276" s="12" customFormat="1">
      <c r="B276" s="243"/>
      <c r="C276" s="244"/>
      <c r="D276" s="234" t="s">
        <v>152</v>
      </c>
      <c r="E276" s="245" t="s">
        <v>22</v>
      </c>
      <c r="F276" s="246" t="s">
        <v>820</v>
      </c>
      <c r="G276" s="244"/>
      <c r="H276" s="247">
        <v>4.7000000000000002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152</v>
      </c>
      <c r="AU276" s="253" t="s">
        <v>86</v>
      </c>
      <c r="AV276" s="12" t="s">
        <v>86</v>
      </c>
      <c r="AW276" s="12" t="s">
        <v>41</v>
      </c>
      <c r="AX276" s="12" t="s">
        <v>77</v>
      </c>
      <c r="AY276" s="253" t="s">
        <v>142</v>
      </c>
    </row>
    <row r="277" s="13" customFormat="1">
      <c r="B277" s="254"/>
      <c r="C277" s="255"/>
      <c r="D277" s="234" t="s">
        <v>152</v>
      </c>
      <c r="E277" s="256" t="s">
        <v>22</v>
      </c>
      <c r="F277" s="257" t="s">
        <v>158</v>
      </c>
      <c r="G277" s="255"/>
      <c r="H277" s="258">
        <v>40.75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AT277" s="264" t="s">
        <v>152</v>
      </c>
      <c r="AU277" s="264" t="s">
        <v>86</v>
      </c>
      <c r="AV277" s="13" t="s">
        <v>150</v>
      </c>
      <c r="AW277" s="13" t="s">
        <v>41</v>
      </c>
      <c r="AX277" s="13" t="s">
        <v>24</v>
      </c>
      <c r="AY277" s="264" t="s">
        <v>142</v>
      </c>
    </row>
    <row r="278" s="1" customFormat="1" ht="14.4" customHeight="1">
      <c r="B278" s="45"/>
      <c r="C278" s="220" t="s">
        <v>391</v>
      </c>
      <c r="D278" s="220" t="s">
        <v>145</v>
      </c>
      <c r="E278" s="221" t="s">
        <v>534</v>
      </c>
      <c r="F278" s="222" t="s">
        <v>535</v>
      </c>
      <c r="G278" s="223" t="s">
        <v>166</v>
      </c>
      <c r="H278" s="224">
        <v>44.841000000000001</v>
      </c>
      <c r="I278" s="225"/>
      <c r="J278" s="226">
        <f>ROUND(I278*H278,2)</f>
        <v>0</v>
      </c>
      <c r="K278" s="222" t="s">
        <v>149</v>
      </c>
      <c r="L278" s="71"/>
      <c r="M278" s="227" t="s">
        <v>22</v>
      </c>
      <c r="N278" s="228" t="s">
        <v>48</v>
      </c>
      <c r="O278" s="46"/>
      <c r="P278" s="229">
        <f>O278*H278</f>
        <v>0</v>
      </c>
      <c r="Q278" s="229">
        <v>0.0020100000000000001</v>
      </c>
      <c r="R278" s="229">
        <f>Q278*H278</f>
        <v>0.090130410000000008</v>
      </c>
      <c r="S278" s="229">
        <v>0</v>
      </c>
      <c r="T278" s="230">
        <f>S278*H278</f>
        <v>0</v>
      </c>
      <c r="AR278" s="23" t="s">
        <v>271</v>
      </c>
      <c r="AT278" s="23" t="s">
        <v>145</v>
      </c>
      <c r="AU278" s="23" t="s">
        <v>86</v>
      </c>
      <c r="AY278" s="23" t="s">
        <v>142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23" t="s">
        <v>24</v>
      </c>
      <c r="BK278" s="231">
        <f>ROUND(I278*H278,2)</f>
        <v>0</v>
      </c>
      <c r="BL278" s="23" t="s">
        <v>271</v>
      </c>
      <c r="BM278" s="23" t="s">
        <v>821</v>
      </c>
    </row>
    <row r="279" s="12" customFormat="1">
      <c r="B279" s="243"/>
      <c r="C279" s="244"/>
      <c r="D279" s="234" t="s">
        <v>152</v>
      </c>
      <c r="E279" s="245" t="s">
        <v>22</v>
      </c>
      <c r="F279" s="246" t="s">
        <v>822</v>
      </c>
      <c r="G279" s="244"/>
      <c r="H279" s="247">
        <v>44.841000000000001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152</v>
      </c>
      <c r="AU279" s="253" t="s">
        <v>86</v>
      </c>
      <c r="AV279" s="12" t="s">
        <v>86</v>
      </c>
      <c r="AW279" s="12" t="s">
        <v>41</v>
      </c>
      <c r="AX279" s="12" t="s">
        <v>24</v>
      </c>
      <c r="AY279" s="253" t="s">
        <v>142</v>
      </c>
    </row>
    <row r="280" s="1" customFormat="1" ht="22.8" customHeight="1">
      <c r="B280" s="45"/>
      <c r="C280" s="220" t="s">
        <v>395</v>
      </c>
      <c r="D280" s="220" t="s">
        <v>145</v>
      </c>
      <c r="E280" s="221" t="s">
        <v>539</v>
      </c>
      <c r="F280" s="222" t="s">
        <v>540</v>
      </c>
      <c r="G280" s="223" t="s">
        <v>166</v>
      </c>
      <c r="H280" s="224">
        <v>32.5</v>
      </c>
      <c r="I280" s="225"/>
      <c r="J280" s="226">
        <f>ROUND(I280*H280,2)</f>
        <v>0</v>
      </c>
      <c r="K280" s="222" t="s">
        <v>149</v>
      </c>
      <c r="L280" s="71"/>
      <c r="M280" s="227" t="s">
        <v>22</v>
      </c>
      <c r="N280" s="228" t="s">
        <v>48</v>
      </c>
      <c r="O280" s="46"/>
      <c r="P280" s="229">
        <f>O280*H280</f>
        <v>0</v>
      </c>
      <c r="Q280" s="229">
        <v>0.0036900000000000001</v>
      </c>
      <c r="R280" s="229">
        <f>Q280*H280</f>
        <v>0.119925</v>
      </c>
      <c r="S280" s="229">
        <v>0</v>
      </c>
      <c r="T280" s="230">
        <f>S280*H280</f>
        <v>0</v>
      </c>
      <c r="AR280" s="23" t="s">
        <v>271</v>
      </c>
      <c r="AT280" s="23" t="s">
        <v>145</v>
      </c>
      <c r="AU280" s="23" t="s">
        <v>86</v>
      </c>
      <c r="AY280" s="23" t="s">
        <v>142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23" t="s">
        <v>24</v>
      </c>
      <c r="BK280" s="231">
        <f>ROUND(I280*H280,2)</f>
        <v>0</v>
      </c>
      <c r="BL280" s="23" t="s">
        <v>271</v>
      </c>
      <c r="BM280" s="23" t="s">
        <v>823</v>
      </c>
    </row>
    <row r="281" s="12" customFormat="1">
      <c r="B281" s="243"/>
      <c r="C281" s="244"/>
      <c r="D281" s="234" t="s">
        <v>152</v>
      </c>
      <c r="E281" s="245" t="s">
        <v>22</v>
      </c>
      <c r="F281" s="246" t="s">
        <v>824</v>
      </c>
      <c r="G281" s="244"/>
      <c r="H281" s="247">
        <v>32.5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152</v>
      </c>
      <c r="AU281" s="253" t="s">
        <v>86</v>
      </c>
      <c r="AV281" s="12" t="s">
        <v>86</v>
      </c>
      <c r="AW281" s="12" t="s">
        <v>41</v>
      </c>
      <c r="AX281" s="12" t="s">
        <v>24</v>
      </c>
      <c r="AY281" s="253" t="s">
        <v>142</v>
      </c>
    </row>
    <row r="282" s="1" customFormat="1" ht="22.8" customHeight="1">
      <c r="B282" s="45"/>
      <c r="C282" s="220" t="s">
        <v>399</v>
      </c>
      <c r="D282" s="220" t="s">
        <v>145</v>
      </c>
      <c r="E282" s="221" t="s">
        <v>544</v>
      </c>
      <c r="F282" s="222" t="s">
        <v>545</v>
      </c>
      <c r="G282" s="223" t="s">
        <v>420</v>
      </c>
      <c r="H282" s="275"/>
      <c r="I282" s="225"/>
      <c r="J282" s="226">
        <f>ROUND(I282*H282,2)</f>
        <v>0</v>
      </c>
      <c r="K282" s="222" t="s">
        <v>149</v>
      </c>
      <c r="L282" s="71"/>
      <c r="M282" s="227" t="s">
        <v>22</v>
      </c>
      <c r="N282" s="228" t="s">
        <v>48</v>
      </c>
      <c r="O282" s="4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AR282" s="23" t="s">
        <v>271</v>
      </c>
      <c r="AT282" s="23" t="s">
        <v>145</v>
      </c>
      <c r="AU282" s="23" t="s">
        <v>86</v>
      </c>
      <c r="AY282" s="23" t="s">
        <v>142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23" t="s">
        <v>24</v>
      </c>
      <c r="BK282" s="231">
        <f>ROUND(I282*H282,2)</f>
        <v>0</v>
      </c>
      <c r="BL282" s="23" t="s">
        <v>271</v>
      </c>
      <c r="BM282" s="23" t="s">
        <v>825</v>
      </c>
    </row>
    <row r="283" s="10" customFormat="1" ht="29.88" customHeight="1">
      <c r="B283" s="204"/>
      <c r="C283" s="205"/>
      <c r="D283" s="206" t="s">
        <v>76</v>
      </c>
      <c r="E283" s="218" t="s">
        <v>547</v>
      </c>
      <c r="F283" s="218" t="s">
        <v>548</v>
      </c>
      <c r="G283" s="205"/>
      <c r="H283" s="205"/>
      <c r="I283" s="208"/>
      <c r="J283" s="219">
        <f>BK283</f>
        <v>0</v>
      </c>
      <c r="K283" s="205"/>
      <c r="L283" s="210"/>
      <c r="M283" s="211"/>
      <c r="N283" s="212"/>
      <c r="O283" s="212"/>
      <c r="P283" s="213">
        <f>SUM(P284:P317)</f>
        <v>0</v>
      </c>
      <c r="Q283" s="212"/>
      <c r="R283" s="213">
        <f>SUM(R284:R317)</f>
        <v>1.5109775000000003</v>
      </c>
      <c r="S283" s="212"/>
      <c r="T283" s="214">
        <f>SUM(T284:T317)</f>
        <v>0</v>
      </c>
      <c r="AR283" s="215" t="s">
        <v>86</v>
      </c>
      <c r="AT283" s="216" t="s">
        <v>76</v>
      </c>
      <c r="AU283" s="216" t="s">
        <v>24</v>
      </c>
      <c r="AY283" s="215" t="s">
        <v>142</v>
      </c>
      <c r="BK283" s="217">
        <f>SUM(BK284:BK317)</f>
        <v>0</v>
      </c>
    </row>
    <row r="284" s="1" customFormat="1" ht="22.8" customHeight="1">
      <c r="B284" s="45"/>
      <c r="C284" s="220" t="s">
        <v>405</v>
      </c>
      <c r="D284" s="220" t="s">
        <v>145</v>
      </c>
      <c r="E284" s="221" t="s">
        <v>550</v>
      </c>
      <c r="F284" s="222" t="s">
        <v>551</v>
      </c>
      <c r="G284" s="223" t="s">
        <v>148</v>
      </c>
      <c r="H284" s="224">
        <v>5.9400000000000004</v>
      </c>
      <c r="I284" s="225"/>
      <c r="J284" s="226">
        <f>ROUND(I284*H284,2)</f>
        <v>0</v>
      </c>
      <c r="K284" s="222" t="s">
        <v>149</v>
      </c>
      <c r="L284" s="71"/>
      <c r="M284" s="227" t="s">
        <v>22</v>
      </c>
      <c r="N284" s="228" t="s">
        <v>48</v>
      </c>
      <c r="O284" s="46"/>
      <c r="P284" s="229">
        <f>O284*H284</f>
        <v>0</v>
      </c>
      <c r="Q284" s="229">
        <v>0.00025000000000000001</v>
      </c>
      <c r="R284" s="229">
        <f>Q284*H284</f>
        <v>0.0014850000000000002</v>
      </c>
      <c r="S284" s="229">
        <v>0</v>
      </c>
      <c r="T284" s="230">
        <f>S284*H284</f>
        <v>0</v>
      </c>
      <c r="AR284" s="23" t="s">
        <v>271</v>
      </c>
      <c r="AT284" s="23" t="s">
        <v>145</v>
      </c>
      <c r="AU284" s="23" t="s">
        <v>86</v>
      </c>
      <c r="AY284" s="23" t="s">
        <v>142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23" t="s">
        <v>24</v>
      </c>
      <c r="BK284" s="231">
        <f>ROUND(I284*H284,2)</f>
        <v>0</v>
      </c>
      <c r="BL284" s="23" t="s">
        <v>271</v>
      </c>
      <c r="BM284" s="23" t="s">
        <v>826</v>
      </c>
    </row>
    <row r="285" s="12" customFormat="1">
      <c r="B285" s="243"/>
      <c r="C285" s="244"/>
      <c r="D285" s="234" t="s">
        <v>152</v>
      </c>
      <c r="E285" s="245" t="s">
        <v>22</v>
      </c>
      <c r="F285" s="246" t="s">
        <v>827</v>
      </c>
      <c r="G285" s="244"/>
      <c r="H285" s="247">
        <v>5.4000000000000004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152</v>
      </c>
      <c r="AU285" s="253" t="s">
        <v>86</v>
      </c>
      <c r="AV285" s="12" t="s">
        <v>86</v>
      </c>
      <c r="AW285" s="12" t="s">
        <v>41</v>
      </c>
      <c r="AX285" s="12" t="s">
        <v>77</v>
      </c>
      <c r="AY285" s="253" t="s">
        <v>142</v>
      </c>
    </row>
    <row r="286" s="12" customFormat="1">
      <c r="B286" s="243"/>
      <c r="C286" s="244"/>
      <c r="D286" s="234" t="s">
        <v>152</v>
      </c>
      <c r="E286" s="245" t="s">
        <v>22</v>
      </c>
      <c r="F286" s="246" t="s">
        <v>828</v>
      </c>
      <c r="G286" s="244"/>
      <c r="H286" s="247">
        <v>0.54000000000000004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152</v>
      </c>
      <c r="AU286" s="253" t="s">
        <v>86</v>
      </c>
      <c r="AV286" s="12" t="s">
        <v>86</v>
      </c>
      <c r="AW286" s="12" t="s">
        <v>41</v>
      </c>
      <c r="AX286" s="12" t="s">
        <v>77</v>
      </c>
      <c r="AY286" s="253" t="s">
        <v>142</v>
      </c>
    </row>
    <row r="287" s="13" customFormat="1">
      <c r="B287" s="254"/>
      <c r="C287" s="255"/>
      <c r="D287" s="234" t="s">
        <v>152</v>
      </c>
      <c r="E287" s="256" t="s">
        <v>22</v>
      </c>
      <c r="F287" s="257" t="s">
        <v>158</v>
      </c>
      <c r="G287" s="255"/>
      <c r="H287" s="258">
        <v>5.9400000000000004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152</v>
      </c>
      <c r="AU287" s="264" t="s">
        <v>86</v>
      </c>
      <c r="AV287" s="13" t="s">
        <v>150</v>
      </c>
      <c r="AW287" s="13" t="s">
        <v>41</v>
      </c>
      <c r="AX287" s="13" t="s">
        <v>24</v>
      </c>
      <c r="AY287" s="264" t="s">
        <v>142</v>
      </c>
    </row>
    <row r="288" s="1" customFormat="1" ht="14.4" customHeight="1">
      <c r="B288" s="45"/>
      <c r="C288" s="265" t="s">
        <v>413</v>
      </c>
      <c r="D288" s="265" t="s">
        <v>246</v>
      </c>
      <c r="E288" s="266" t="s">
        <v>564</v>
      </c>
      <c r="F288" s="267" t="s">
        <v>565</v>
      </c>
      <c r="G288" s="268" t="s">
        <v>161</v>
      </c>
      <c r="H288" s="269">
        <v>10</v>
      </c>
      <c r="I288" s="270"/>
      <c r="J288" s="271">
        <f>ROUND(I288*H288,2)</f>
        <v>0</v>
      </c>
      <c r="K288" s="267" t="s">
        <v>149</v>
      </c>
      <c r="L288" s="272"/>
      <c r="M288" s="273" t="s">
        <v>22</v>
      </c>
      <c r="N288" s="274" t="s">
        <v>48</v>
      </c>
      <c r="O288" s="46"/>
      <c r="P288" s="229">
        <f>O288*H288</f>
        <v>0</v>
      </c>
      <c r="Q288" s="229">
        <v>0.016</v>
      </c>
      <c r="R288" s="229">
        <f>Q288*H288</f>
        <v>0.16</v>
      </c>
      <c r="S288" s="229">
        <v>0</v>
      </c>
      <c r="T288" s="230">
        <f>S288*H288</f>
        <v>0</v>
      </c>
      <c r="AR288" s="23" t="s">
        <v>368</v>
      </c>
      <c r="AT288" s="23" t="s">
        <v>246</v>
      </c>
      <c r="AU288" s="23" t="s">
        <v>86</v>
      </c>
      <c r="AY288" s="23" t="s">
        <v>142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24</v>
      </c>
      <c r="BK288" s="231">
        <f>ROUND(I288*H288,2)</f>
        <v>0</v>
      </c>
      <c r="BL288" s="23" t="s">
        <v>271</v>
      </c>
      <c r="BM288" s="23" t="s">
        <v>829</v>
      </c>
    </row>
    <row r="289" s="1" customFormat="1" ht="14.4" customHeight="1">
      <c r="B289" s="45"/>
      <c r="C289" s="265" t="s">
        <v>417</v>
      </c>
      <c r="D289" s="265" t="s">
        <v>246</v>
      </c>
      <c r="E289" s="266" t="s">
        <v>560</v>
      </c>
      <c r="F289" s="267" t="s">
        <v>561</v>
      </c>
      <c r="G289" s="268" t="s">
        <v>161</v>
      </c>
      <c r="H289" s="269">
        <v>1</v>
      </c>
      <c r="I289" s="270"/>
      <c r="J289" s="271">
        <f>ROUND(I289*H289,2)</f>
        <v>0</v>
      </c>
      <c r="K289" s="267" t="s">
        <v>149</v>
      </c>
      <c r="L289" s="272"/>
      <c r="M289" s="273" t="s">
        <v>22</v>
      </c>
      <c r="N289" s="274" t="s">
        <v>48</v>
      </c>
      <c r="O289" s="46"/>
      <c r="P289" s="229">
        <f>O289*H289</f>
        <v>0</v>
      </c>
      <c r="Q289" s="229">
        <v>0.02</v>
      </c>
      <c r="R289" s="229">
        <f>Q289*H289</f>
        <v>0.02</v>
      </c>
      <c r="S289" s="229">
        <v>0</v>
      </c>
      <c r="T289" s="230">
        <f>S289*H289</f>
        <v>0</v>
      </c>
      <c r="AR289" s="23" t="s">
        <v>368</v>
      </c>
      <c r="AT289" s="23" t="s">
        <v>246</v>
      </c>
      <c r="AU289" s="23" t="s">
        <v>86</v>
      </c>
      <c r="AY289" s="23" t="s">
        <v>142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23" t="s">
        <v>24</v>
      </c>
      <c r="BK289" s="231">
        <f>ROUND(I289*H289,2)</f>
        <v>0</v>
      </c>
      <c r="BL289" s="23" t="s">
        <v>271</v>
      </c>
      <c r="BM289" s="23" t="s">
        <v>830</v>
      </c>
    </row>
    <row r="290" s="1" customFormat="1" ht="22.8" customHeight="1">
      <c r="B290" s="45"/>
      <c r="C290" s="220" t="s">
        <v>424</v>
      </c>
      <c r="D290" s="220" t="s">
        <v>145</v>
      </c>
      <c r="E290" s="221" t="s">
        <v>592</v>
      </c>
      <c r="F290" s="222" t="s">
        <v>593</v>
      </c>
      <c r="G290" s="223" t="s">
        <v>148</v>
      </c>
      <c r="H290" s="224">
        <v>69.090000000000003</v>
      </c>
      <c r="I290" s="225"/>
      <c r="J290" s="226">
        <f>ROUND(I290*H290,2)</f>
        <v>0</v>
      </c>
      <c r="K290" s="222" t="s">
        <v>149</v>
      </c>
      <c r="L290" s="71"/>
      <c r="M290" s="227" t="s">
        <v>22</v>
      </c>
      <c r="N290" s="228" t="s">
        <v>48</v>
      </c>
      <c r="O290" s="46"/>
      <c r="P290" s="229">
        <f>O290*H290</f>
        <v>0</v>
      </c>
      <c r="Q290" s="229">
        <v>0.00025000000000000001</v>
      </c>
      <c r="R290" s="229">
        <f>Q290*H290</f>
        <v>0.0172725</v>
      </c>
      <c r="S290" s="229">
        <v>0</v>
      </c>
      <c r="T290" s="230">
        <f>S290*H290</f>
        <v>0</v>
      </c>
      <c r="AR290" s="23" t="s">
        <v>271</v>
      </c>
      <c r="AT290" s="23" t="s">
        <v>145</v>
      </c>
      <c r="AU290" s="23" t="s">
        <v>86</v>
      </c>
      <c r="AY290" s="23" t="s">
        <v>142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23" t="s">
        <v>24</v>
      </c>
      <c r="BK290" s="231">
        <f>ROUND(I290*H290,2)</f>
        <v>0</v>
      </c>
      <c r="BL290" s="23" t="s">
        <v>271</v>
      </c>
      <c r="BM290" s="23" t="s">
        <v>831</v>
      </c>
    </row>
    <row r="291" s="12" customFormat="1">
      <c r="B291" s="243"/>
      <c r="C291" s="244"/>
      <c r="D291" s="234" t="s">
        <v>152</v>
      </c>
      <c r="E291" s="245" t="s">
        <v>22</v>
      </c>
      <c r="F291" s="246" t="s">
        <v>832</v>
      </c>
      <c r="G291" s="244"/>
      <c r="H291" s="247">
        <v>52.799999999999997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152</v>
      </c>
      <c r="AU291" s="253" t="s">
        <v>86</v>
      </c>
      <c r="AV291" s="12" t="s">
        <v>86</v>
      </c>
      <c r="AW291" s="12" t="s">
        <v>41</v>
      </c>
      <c r="AX291" s="12" t="s">
        <v>77</v>
      </c>
      <c r="AY291" s="253" t="s">
        <v>142</v>
      </c>
    </row>
    <row r="292" s="12" customFormat="1">
      <c r="B292" s="243"/>
      <c r="C292" s="244"/>
      <c r="D292" s="234" t="s">
        <v>152</v>
      </c>
      <c r="E292" s="245" t="s">
        <v>22</v>
      </c>
      <c r="F292" s="246" t="s">
        <v>833</v>
      </c>
      <c r="G292" s="244"/>
      <c r="H292" s="247">
        <v>1.8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152</v>
      </c>
      <c r="AU292" s="253" t="s">
        <v>86</v>
      </c>
      <c r="AV292" s="12" t="s">
        <v>86</v>
      </c>
      <c r="AW292" s="12" t="s">
        <v>41</v>
      </c>
      <c r="AX292" s="12" t="s">
        <v>77</v>
      </c>
      <c r="AY292" s="253" t="s">
        <v>142</v>
      </c>
    </row>
    <row r="293" s="12" customFormat="1">
      <c r="B293" s="243"/>
      <c r="C293" s="244"/>
      <c r="D293" s="234" t="s">
        <v>152</v>
      </c>
      <c r="E293" s="245" t="s">
        <v>22</v>
      </c>
      <c r="F293" s="246" t="s">
        <v>834</v>
      </c>
      <c r="G293" s="244"/>
      <c r="H293" s="247">
        <v>5.2800000000000002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152</v>
      </c>
      <c r="AU293" s="253" t="s">
        <v>86</v>
      </c>
      <c r="AV293" s="12" t="s">
        <v>86</v>
      </c>
      <c r="AW293" s="12" t="s">
        <v>41</v>
      </c>
      <c r="AX293" s="12" t="s">
        <v>77</v>
      </c>
      <c r="AY293" s="253" t="s">
        <v>142</v>
      </c>
    </row>
    <row r="294" s="12" customFormat="1">
      <c r="B294" s="243"/>
      <c r="C294" s="244"/>
      <c r="D294" s="234" t="s">
        <v>152</v>
      </c>
      <c r="E294" s="245" t="s">
        <v>22</v>
      </c>
      <c r="F294" s="246" t="s">
        <v>835</v>
      </c>
      <c r="G294" s="244"/>
      <c r="H294" s="247">
        <v>5.7599999999999998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AT294" s="253" t="s">
        <v>152</v>
      </c>
      <c r="AU294" s="253" t="s">
        <v>86</v>
      </c>
      <c r="AV294" s="12" t="s">
        <v>86</v>
      </c>
      <c r="AW294" s="12" t="s">
        <v>41</v>
      </c>
      <c r="AX294" s="12" t="s">
        <v>77</v>
      </c>
      <c r="AY294" s="253" t="s">
        <v>142</v>
      </c>
    </row>
    <row r="295" s="12" customFormat="1">
      <c r="B295" s="243"/>
      <c r="C295" s="244"/>
      <c r="D295" s="234" t="s">
        <v>152</v>
      </c>
      <c r="E295" s="245" t="s">
        <v>22</v>
      </c>
      <c r="F295" s="246" t="s">
        <v>836</v>
      </c>
      <c r="G295" s="244"/>
      <c r="H295" s="247">
        <v>3.4500000000000002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152</v>
      </c>
      <c r="AU295" s="253" t="s">
        <v>86</v>
      </c>
      <c r="AV295" s="12" t="s">
        <v>86</v>
      </c>
      <c r="AW295" s="12" t="s">
        <v>41</v>
      </c>
      <c r="AX295" s="12" t="s">
        <v>77</v>
      </c>
      <c r="AY295" s="253" t="s">
        <v>142</v>
      </c>
    </row>
    <row r="296" s="13" customFormat="1">
      <c r="B296" s="254"/>
      <c r="C296" s="255"/>
      <c r="D296" s="234" t="s">
        <v>152</v>
      </c>
      <c r="E296" s="256" t="s">
        <v>22</v>
      </c>
      <c r="F296" s="257" t="s">
        <v>158</v>
      </c>
      <c r="G296" s="255"/>
      <c r="H296" s="258">
        <v>69.090000000000003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AT296" s="264" t="s">
        <v>152</v>
      </c>
      <c r="AU296" s="264" t="s">
        <v>86</v>
      </c>
      <c r="AV296" s="13" t="s">
        <v>150</v>
      </c>
      <c r="AW296" s="13" t="s">
        <v>41</v>
      </c>
      <c r="AX296" s="13" t="s">
        <v>24</v>
      </c>
      <c r="AY296" s="264" t="s">
        <v>142</v>
      </c>
    </row>
    <row r="297" s="1" customFormat="1" ht="14.4" customHeight="1">
      <c r="B297" s="45"/>
      <c r="C297" s="265" t="s">
        <v>432</v>
      </c>
      <c r="D297" s="265" t="s">
        <v>246</v>
      </c>
      <c r="E297" s="266" t="s">
        <v>837</v>
      </c>
      <c r="F297" s="267" t="s">
        <v>603</v>
      </c>
      <c r="G297" s="268" t="s">
        <v>161</v>
      </c>
      <c r="H297" s="269">
        <v>16</v>
      </c>
      <c r="I297" s="270"/>
      <c r="J297" s="271">
        <f>ROUND(I297*H297,2)</f>
        <v>0</v>
      </c>
      <c r="K297" s="267" t="s">
        <v>441</v>
      </c>
      <c r="L297" s="272"/>
      <c r="M297" s="273" t="s">
        <v>22</v>
      </c>
      <c r="N297" s="274" t="s">
        <v>48</v>
      </c>
      <c r="O297" s="46"/>
      <c r="P297" s="229">
        <f>O297*H297</f>
        <v>0</v>
      </c>
      <c r="Q297" s="229">
        <v>0.042999999999999997</v>
      </c>
      <c r="R297" s="229">
        <f>Q297*H297</f>
        <v>0.68799999999999994</v>
      </c>
      <c r="S297" s="229">
        <v>0</v>
      </c>
      <c r="T297" s="230">
        <f>S297*H297</f>
        <v>0</v>
      </c>
      <c r="AR297" s="23" t="s">
        <v>368</v>
      </c>
      <c r="AT297" s="23" t="s">
        <v>246</v>
      </c>
      <c r="AU297" s="23" t="s">
        <v>86</v>
      </c>
      <c r="AY297" s="23" t="s">
        <v>142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23" t="s">
        <v>24</v>
      </c>
      <c r="BK297" s="231">
        <f>ROUND(I297*H297,2)</f>
        <v>0</v>
      </c>
      <c r="BL297" s="23" t="s">
        <v>271</v>
      </c>
      <c r="BM297" s="23" t="s">
        <v>838</v>
      </c>
    </row>
    <row r="298" s="1" customFormat="1" ht="14.4" customHeight="1">
      <c r="B298" s="45"/>
      <c r="C298" s="265" t="s">
        <v>438</v>
      </c>
      <c r="D298" s="265" t="s">
        <v>246</v>
      </c>
      <c r="E298" s="266" t="s">
        <v>839</v>
      </c>
      <c r="F298" s="267" t="s">
        <v>840</v>
      </c>
      <c r="G298" s="268" t="s">
        <v>161</v>
      </c>
      <c r="H298" s="269">
        <v>2</v>
      </c>
      <c r="I298" s="270"/>
      <c r="J298" s="271">
        <f>ROUND(I298*H298,2)</f>
        <v>0</v>
      </c>
      <c r="K298" s="267" t="s">
        <v>441</v>
      </c>
      <c r="L298" s="272"/>
      <c r="M298" s="273" t="s">
        <v>22</v>
      </c>
      <c r="N298" s="274" t="s">
        <v>48</v>
      </c>
      <c r="O298" s="46"/>
      <c r="P298" s="229">
        <f>O298*H298</f>
        <v>0</v>
      </c>
      <c r="Q298" s="229">
        <v>0.028000000000000001</v>
      </c>
      <c r="R298" s="229">
        <f>Q298*H298</f>
        <v>0.056000000000000001</v>
      </c>
      <c r="S298" s="229">
        <v>0</v>
      </c>
      <c r="T298" s="230">
        <f>S298*H298</f>
        <v>0</v>
      </c>
      <c r="AR298" s="23" t="s">
        <v>368</v>
      </c>
      <c r="AT298" s="23" t="s">
        <v>246</v>
      </c>
      <c r="AU298" s="23" t="s">
        <v>86</v>
      </c>
      <c r="AY298" s="23" t="s">
        <v>142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24</v>
      </c>
      <c r="BK298" s="231">
        <f>ROUND(I298*H298,2)</f>
        <v>0</v>
      </c>
      <c r="BL298" s="23" t="s">
        <v>271</v>
      </c>
      <c r="BM298" s="23" t="s">
        <v>841</v>
      </c>
    </row>
    <row r="299" s="1" customFormat="1" ht="14.4" customHeight="1">
      <c r="B299" s="45"/>
      <c r="C299" s="265" t="s">
        <v>443</v>
      </c>
      <c r="D299" s="265" t="s">
        <v>246</v>
      </c>
      <c r="E299" s="266" t="s">
        <v>842</v>
      </c>
      <c r="F299" s="267" t="s">
        <v>843</v>
      </c>
      <c r="G299" s="268" t="s">
        <v>161</v>
      </c>
      <c r="H299" s="269">
        <v>2</v>
      </c>
      <c r="I299" s="270"/>
      <c r="J299" s="271">
        <f>ROUND(I299*H299,2)</f>
        <v>0</v>
      </c>
      <c r="K299" s="267" t="s">
        <v>441</v>
      </c>
      <c r="L299" s="272"/>
      <c r="M299" s="273" t="s">
        <v>22</v>
      </c>
      <c r="N299" s="274" t="s">
        <v>48</v>
      </c>
      <c r="O299" s="46"/>
      <c r="P299" s="229">
        <f>O299*H299</f>
        <v>0</v>
      </c>
      <c r="Q299" s="229">
        <v>0.059999999999999998</v>
      </c>
      <c r="R299" s="229">
        <f>Q299*H299</f>
        <v>0.12</v>
      </c>
      <c r="S299" s="229">
        <v>0</v>
      </c>
      <c r="T299" s="230">
        <f>S299*H299</f>
        <v>0</v>
      </c>
      <c r="AR299" s="23" t="s">
        <v>368</v>
      </c>
      <c r="AT299" s="23" t="s">
        <v>246</v>
      </c>
      <c r="AU299" s="23" t="s">
        <v>86</v>
      </c>
      <c r="AY299" s="23" t="s">
        <v>142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23" t="s">
        <v>24</v>
      </c>
      <c r="BK299" s="231">
        <f>ROUND(I299*H299,2)</f>
        <v>0</v>
      </c>
      <c r="BL299" s="23" t="s">
        <v>271</v>
      </c>
      <c r="BM299" s="23" t="s">
        <v>844</v>
      </c>
    </row>
    <row r="300" s="1" customFormat="1" ht="14.4" customHeight="1">
      <c r="B300" s="45"/>
      <c r="C300" s="265" t="s">
        <v>449</v>
      </c>
      <c r="D300" s="265" t="s">
        <v>246</v>
      </c>
      <c r="E300" s="266" t="s">
        <v>602</v>
      </c>
      <c r="F300" s="267" t="s">
        <v>845</v>
      </c>
      <c r="G300" s="268" t="s">
        <v>161</v>
      </c>
      <c r="H300" s="269">
        <v>2</v>
      </c>
      <c r="I300" s="270"/>
      <c r="J300" s="271">
        <f>ROUND(I300*H300,2)</f>
        <v>0</v>
      </c>
      <c r="K300" s="267" t="s">
        <v>149</v>
      </c>
      <c r="L300" s="272"/>
      <c r="M300" s="273" t="s">
        <v>22</v>
      </c>
      <c r="N300" s="274" t="s">
        <v>48</v>
      </c>
      <c r="O300" s="46"/>
      <c r="P300" s="229">
        <f>O300*H300</f>
        <v>0</v>
      </c>
      <c r="Q300" s="229">
        <v>0.068000000000000005</v>
      </c>
      <c r="R300" s="229">
        <f>Q300*H300</f>
        <v>0.13600000000000001</v>
      </c>
      <c r="S300" s="229">
        <v>0</v>
      </c>
      <c r="T300" s="230">
        <f>S300*H300</f>
        <v>0</v>
      </c>
      <c r="AR300" s="23" t="s">
        <v>368</v>
      </c>
      <c r="AT300" s="23" t="s">
        <v>246</v>
      </c>
      <c r="AU300" s="23" t="s">
        <v>86</v>
      </c>
      <c r="AY300" s="23" t="s">
        <v>142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23" t="s">
        <v>24</v>
      </c>
      <c r="BK300" s="231">
        <f>ROUND(I300*H300,2)</f>
        <v>0</v>
      </c>
      <c r="BL300" s="23" t="s">
        <v>271</v>
      </c>
      <c r="BM300" s="23" t="s">
        <v>846</v>
      </c>
    </row>
    <row r="301" s="1" customFormat="1" ht="14.4" customHeight="1">
      <c r="B301" s="45"/>
      <c r="C301" s="265" t="s">
        <v>453</v>
      </c>
      <c r="D301" s="265" t="s">
        <v>246</v>
      </c>
      <c r="E301" s="266" t="s">
        <v>847</v>
      </c>
      <c r="F301" s="267" t="s">
        <v>848</v>
      </c>
      <c r="G301" s="268" t="s">
        <v>161</v>
      </c>
      <c r="H301" s="269">
        <v>1</v>
      </c>
      <c r="I301" s="270"/>
      <c r="J301" s="271">
        <f>ROUND(I301*H301,2)</f>
        <v>0</v>
      </c>
      <c r="K301" s="267" t="s">
        <v>149</v>
      </c>
      <c r="L301" s="272"/>
      <c r="M301" s="273" t="s">
        <v>22</v>
      </c>
      <c r="N301" s="274" t="s">
        <v>48</v>
      </c>
      <c r="O301" s="46"/>
      <c r="P301" s="229">
        <f>O301*H301</f>
        <v>0</v>
      </c>
      <c r="Q301" s="229">
        <v>0.084000000000000005</v>
      </c>
      <c r="R301" s="229">
        <f>Q301*H301</f>
        <v>0.084000000000000005</v>
      </c>
      <c r="S301" s="229">
        <v>0</v>
      </c>
      <c r="T301" s="230">
        <f>S301*H301</f>
        <v>0</v>
      </c>
      <c r="AR301" s="23" t="s">
        <v>368</v>
      </c>
      <c r="AT301" s="23" t="s">
        <v>246</v>
      </c>
      <c r="AU301" s="23" t="s">
        <v>86</v>
      </c>
      <c r="AY301" s="23" t="s">
        <v>142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24</v>
      </c>
      <c r="BK301" s="231">
        <f>ROUND(I301*H301,2)</f>
        <v>0</v>
      </c>
      <c r="BL301" s="23" t="s">
        <v>271</v>
      </c>
      <c r="BM301" s="23" t="s">
        <v>849</v>
      </c>
    </row>
    <row r="302" s="1" customFormat="1" ht="22.8" customHeight="1">
      <c r="B302" s="45"/>
      <c r="C302" s="220" t="s">
        <v>458</v>
      </c>
      <c r="D302" s="220" t="s">
        <v>145</v>
      </c>
      <c r="E302" s="221" t="s">
        <v>606</v>
      </c>
      <c r="F302" s="222" t="s">
        <v>607</v>
      </c>
      <c r="G302" s="223" t="s">
        <v>161</v>
      </c>
      <c r="H302" s="224">
        <v>1</v>
      </c>
      <c r="I302" s="225"/>
      <c r="J302" s="226">
        <f>ROUND(I302*H302,2)</f>
        <v>0</v>
      </c>
      <c r="K302" s="222" t="s">
        <v>149</v>
      </c>
      <c r="L302" s="71"/>
      <c r="M302" s="227" t="s">
        <v>22</v>
      </c>
      <c r="N302" s="228" t="s">
        <v>48</v>
      </c>
      <c r="O302" s="46"/>
      <c r="P302" s="229">
        <f>O302*H302</f>
        <v>0</v>
      </c>
      <c r="Q302" s="229">
        <v>0.00024000000000000001</v>
      </c>
      <c r="R302" s="229">
        <f>Q302*H302</f>
        <v>0.00024000000000000001</v>
      </c>
      <c r="S302" s="229">
        <v>0</v>
      </c>
      <c r="T302" s="230">
        <f>S302*H302</f>
        <v>0</v>
      </c>
      <c r="AR302" s="23" t="s">
        <v>271</v>
      </c>
      <c r="AT302" s="23" t="s">
        <v>145</v>
      </c>
      <c r="AU302" s="23" t="s">
        <v>86</v>
      </c>
      <c r="AY302" s="23" t="s">
        <v>142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23" t="s">
        <v>24</v>
      </c>
      <c r="BK302" s="231">
        <f>ROUND(I302*H302,2)</f>
        <v>0</v>
      </c>
      <c r="BL302" s="23" t="s">
        <v>271</v>
      </c>
      <c r="BM302" s="23" t="s">
        <v>850</v>
      </c>
    </row>
    <row r="303" s="1" customFormat="1" ht="14.4" customHeight="1">
      <c r="B303" s="45"/>
      <c r="C303" s="265" t="s">
        <v>463</v>
      </c>
      <c r="D303" s="265" t="s">
        <v>246</v>
      </c>
      <c r="E303" s="266" t="s">
        <v>610</v>
      </c>
      <c r="F303" s="267" t="s">
        <v>851</v>
      </c>
      <c r="G303" s="268" t="s">
        <v>161</v>
      </c>
      <c r="H303" s="269">
        <v>1</v>
      </c>
      <c r="I303" s="270"/>
      <c r="J303" s="271">
        <f>ROUND(I303*H303,2)</f>
        <v>0</v>
      </c>
      <c r="K303" s="267" t="s">
        <v>149</v>
      </c>
      <c r="L303" s="272"/>
      <c r="M303" s="273" t="s">
        <v>22</v>
      </c>
      <c r="N303" s="274" t="s">
        <v>48</v>
      </c>
      <c r="O303" s="46"/>
      <c r="P303" s="229">
        <f>O303*H303</f>
        <v>0</v>
      </c>
      <c r="Q303" s="229">
        <v>0.034000000000000002</v>
      </c>
      <c r="R303" s="229">
        <f>Q303*H303</f>
        <v>0.034000000000000002</v>
      </c>
      <c r="S303" s="229">
        <v>0</v>
      </c>
      <c r="T303" s="230">
        <f>S303*H303</f>
        <v>0</v>
      </c>
      <c r="AR303" s="23" t="s">
        <v>368</v>
      </c>
      <c r="AT303" s="23" t="s">
        <v>246</v>
      </c>
      <c r="AU303" s="23" t="s">
        <v>86</v>
      </c>
      <c r="AY303" s="23" t="s">
        <v>142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23" t="s">
        <v>24</v>
      </c>
      <c r="BK303" s="231">
        <f>ROUND(I303*H303,2)</f>
        <v>0</v>
      </c>
      <c r="BL303" s="23" t="s">
        <v>271</v>
      </c>
      <c r="BM303" s="23" t="s">
        <v>852</v>
      </c>
    </row>
    <row r="304" s="1" customFormat="1" ht="22.8" customHeight="1">
      <c r="B304" s="45"/>
      <c r="C304" s="220" t="s">
        <v>467</v>
      </c>
      <c r="D304" s="220" t="s">
        <v>145</v>
      </c>
      <c r="E304" s="221" t="s">
        <v>618</v>
      </c>
      <c r="F304" s="222" t="s">
        <v>619</v>
      </c>
      <c r="G304" s="223" t="s">
        <v>161</v>
      </c>
      <c r="H304" s="224">
        <v>1</v>
      </c>
      <c r="I304" s="225"/>
      <c r="J304" s="226">
        <f>ROUND(I304*H304,2)</f>
        <v>0</v>
      </c>
      <c r="K304" s="222" t="s">
        <v>149</v>
      </c>
      <c r="L304" s="71"/>
      <c r="M304" s="227" t="s">
        <v>22</v>
      </c>
      <c r="N304" s="228" t="s">
        <v>48</v>
      </c>
      <c r="O304" s="46"/>
      <c r="P304" s="229">
        <f>O304*H304</f>
        <v>0</v>
      </c>
      <c r="Q304" s="229">
        <v>0.00024000000000000001</v>
      </c>
      <c r="R304" s="229">
        <f>Q304*H304</f>
        <v>0.00024000000000000001</v>
      </c>
      <c r="S304" s="229">
        <v>0</v>
      </c>
      <c r="T304" s="230">
        <f>S304*H304</f>
        <v>0</v>
      </c>
      <c r="AR304" s="23" t="s">
        <v>271</v>
      </c>
      <c r="AT304" s="23" t="s">
        <v>145</v>
      </c>
      <c r="AU304" s="23" t="s">
        <v>86</v>
      </c>
      <c r="AY304" s="23" t="s">
        <v>142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24</v>
      </c>
      <c r="BK304" s="231">
        <f>ROUND(I304*H304,2)</f>
        <v>0</v>
      </c>
      <c r="BL304" s="23" t="s">
        <v>271</v>
      </c>
      <c r="BM304" s="23" t="s">
        <v>853</v>
      </c>
    </row>
    <row r="305" s="1" customFormat="1" ht="14.4" customHeight="1">
      <c r="B305" s="45"/>
      <c r="C305" s="265" t="s">
        <v>471</v>
      </c>
      <c r="D305" s="265" t="s">
        <v>246</v>
      </c>
      <c r="E305" s="266" t="s">
        <v>854</v>
      </c>
      <c r="F305" s="267" t="s">
        <v>855</v>
      </c>
      <c r="G305" s="268" t="s">
        <v>161</v>
      </c>
      <c r="H305" s="269">
        <v>1</v>
      </c>
      <c r="I305" s="270"/>
      <c r="J305" s="271">
        <f>ROUND(I305*H305,2)</f>
        <v>0</v>
      </c>
      <c r="K305" s="267" t="s">
        <v>149</v>
      </c>
      <c r="L305" s="272"/>
      <c r="M305" s="273" t="s">
        <v>22</v>
      </c>
      <c r="N305" s="274" t="s">
        <v>48</v>
      </c>
      <c r="O305" s="46"/>
      <c r="P305" s="229">
        <f>O305*H305</f>
        <v>0</v>
      </c>
      <c r="Q305" s="229">
        <v>0.042000000000000003</v>
      </c>
      <c r="R305" s="229">
        <f>Q305*H305</f>
        <v>0.042000000000000003</v>
      </c>
      <c r="S305" s="229">
        <v>0</v>
      </c>
      <c r="T305" s="230">
        <f>S305*H305</f>
        <v>0</v>
      </c>
      <c r="AR305" s="23" t="s">
        <v>368</v>
      </c>
      <c r="AT305" s="23" t="s">
        <v>246</v>
      </c>
      <c r="AU305" s="23" t="s">
        <v>86</v>
      </c>
      <c r="AY305" s="23" t="s">
        <v>142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23" t="s">
        <v>24</v>
      </c>
      <c r="BK305" s="231">
        <f>ROUND(I305*H305,2)</f>
        <v>0</v>
      </c>
      <c r="BL305" s="23" t="s">
        <v>271</v>
      </c>
      <c r="BM305" s="23" t="s">
        <v>856</v>
      </c>
    </row>
    <row r="306" s="1" customFormat="1" ht="22.8" customHeight="1">
      <c r="B306" s="45"/>
      <c r="C306" s="220" t="s">
        <v>476</v>
      </c>
      <c r="D306" s="220" t="s">
        <v>145</v>
      </c>
      <c r="E306" s="221" t="s">
        <v>626</v>
      </c>
      <c r="F306" s="222" t="s">
        <v>627</v>
      </c>
      <c r="G306" s="223" t="s">
        <v>161</v>
      </c>
      <c r="H306" s="224">
        <v>2</v>
      </c>
      <c r="I306" s="225"/>
      <c r="J306" s="226">
        <f>ROUND(I306*H306,2)</f>
        <v>0</v>
      </c>
      <c r="K306" s="222" t="s">
        <v>149</v>
      </c>
      <c r="L306" s="71"/>
      <c r="M306" s="227" t="s">
        <v>22</v>
      </c>
      <c r="N306" s="228" t="s">
        <v>48</v>
      </c>
      <c r="O306" s="46"/>
      <c r="P306" s="229">
        <f>O306*H306</f>
        <v>0</v>
      </c>
      <c r="Q306" s="229">
        <v>0.00025000000000000001</v>
      </c>
      <c r="R306" s="229">
        <f>Q306*H306</f>
        <v>0.00050000000000000001</v>
      </c>
      <c r="S306" s="229">
        <v>0</v>
      </c>
      <c r="T306" s="230">
        <f>S306*H306</f>
        <v>0</v>
      </c>
      <c r="AR306" s="23" t="s">
        <v>271</v>
      </c>
      <c r="AT306" s="23" t="s">
        <v>145</v>
      </c>
      <c r="AU306" s="23" t="s">
        <v>86</v>
      </c>
      <c r="AY306" s="23" t="s">
        <v>142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23" t="s">
        <v>24</v>
      </c>
      <c r="BK306" s="231">
        <f>ROUND(I306*H306,2)</f>
        <v>0</v>
      </c>
      <c r="BL306" s="23" t="s">
        <v>271</v>
      </c>
      <c r="BM306" s="23" t="s">
        <v>857</v>
      </c>
    </row>
    <row r="307" s="1" customFormat="1" ht="22.8" customHeight="1">
      <c r="B307" s="45"/>
      <c r="C307" s="265" t="s">
        <v>482</v>
      </c>
      <c r="D307" s="265" t="s">
        <v>246</v>
      </c>
      <c r="E307" s="266" t="s">
        <v>858</v>
      </c>
      <c r="F307" s="267" t="s">
        <v>859</v>
      </c>
      <c r="G307" s="268" t="s">
        <v>161</v>
      </c>
      <c r="H307" s="269">
        <v>2</v>
      </c>
      <c r="I307" s="270"/>
      <c r="J307" s="271">
        <f>ROUND(I307*H307,2)</f>
        <v>0</v>
      </c>
      <c r="K307" s="267" t="s">
        <v>441</v>
      </c>
      <c r="L307" s="272"/>
      <c r="M307" s="273" t="s">
        <v>22</v>
      </c>
      <c r="N307" s="274" t="s">
        <v>48</v>
      </c>
      <c r="O307" s="46"/>
      <c r="P307" s="229">
        <f>O307*H307</f>
        <v>0</v>
      </c>
      <c r="Q307" s="229">
        <v>0.00012</v>
      </c>
      <c r="R307" s="229">
        <f>Q307*H307</f>
        <v>0.00024000000000000001</v>
      </c>
      <c r="S307" s="229">
        <v>0</v>
      </c>
      <c r="T307" s="230">
        <f>S307*H307</f>
        <v>0</v>
      </c>
      <c r="AR307" s="23" t="s">
        <v>368</v>
      </c>
      <c r="AT307" s="23" t="s">
        <v>246</v>
      </c>
      <c r="AU307" s="23" t="s">
        <v>86</v>
      </c>
      <c r="AY307" s="23" t="s">
        <v>142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24</v>
      </c>
      <c r="BK307" s="231">
        <f>ROUND(I307*H307,2)</f>
        <v>0</v>
      </c>
      <c r="BL307" s="23" t="s">
        <v>271</v>
      </c>
      <c r="BM307" s="23" t="s">
        <v>860</v>
      </c>
    </row>
    <row r="308" s="1" customFormat="1" ht="22.8" customHeight="1">
      <c r="B308" s="45"/>
      <c r="C308" s="220" t="s">
        <v>487</v>
      </c>
      <c r="D308" s="220" t="s">
        <v>145</v>
      </c>
      <c r="E308" s="221" t="s">
        <v>634</v>
      </c>
      <c r="F308" s="222" t="s">
        <v>635</v>
      </c>
      <c r="G308" s="223" t="s">
        <v>161</v>
      </c>
      <c r="H308" s="224">
        <v>36.799999999999997</v>
      </c>
      <c r="I308" s="225"/>
      <c r="J308" s="226">
        <f>ROUND(I308*H308,2)</f>
        <v>0</v>
      </c>
      <c r="K308" s="222" t="s">
        <v>149</v>
      </c>
      <c r="L308" s="71"/>
      <c r="M308" s="227" t="s">
        <v>22</v>
      </c>
      <c r="N308" s="228" t="s">
        <v>48</v>
      </c>
      <c r="O308" s="46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AR308" s="23" t="s">
        <v>271</v>
      </c>
      <c r="AT308" s="23" t="s">
        <v>145</v>
      </c>
      <c r="AU308" s="23" t="s">
        <v>86</v>
      </c>
      <c r="AY308" s="23" t="s">
        <v>142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23" t="s">
        <v>24</v>
      </c>
      <c r="BK308" s="231">
        <f>ROUND(I308*H308,2)</f>
        <v>0</v>
      </c>
      <c r="BL308" s="23" t="s">
        <v>271</v>
      </c>
      <c r="BM308" s="23" t="s">
        <v>861</v>
      </c>
    </row>
    <row r="309" s="12" customFormat="1">
      <c r="B309" s="243"/>
      <c r="C309" s="244"/>
      <c r="D309" s="234" t="s">
        <v>152</v>
      </c>
      <c r="E309" s="245" t="s">
        <v>22</v>
      </c>
      <c r="F309" s="246" t="s">
        <v>862</v>
      </c>
      <c r="G309" s="244"/>
      <c r="H309" s="247">
        <v>24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152</v>
      </c>
      <c r="AU309" s="253" t="s">
        <v>86</v>
      </c>
      <c r="AV309" s="12" t="s">
        <v>86</v>
      </c>
      <c r="AW309" s="12" t="s">
        <v>41</v>
      </c>
      <c r="AX309" s="12" t="s">
        <v>77</v>
      </c>
      <c r="AY309" s="253" t="s">
        <v>142</v>
      </c>
    </row>
    <row r="310" s="12" customFormat="1">
      <c r="B310" s="243"/>
      <c r="C310" s="244"/>
      <c r="D310" s="234" t="s">
        <v>152</v>
      </c>
      <c r="E310" s="245" t="s">
        <v>22</v>
      </c>
      <c r="F310" s="246" t="s">
        <v>863</v>
      </c>
      <c r="G310" s="244"/>
      <c r="H310" s="247">
        <v>3.6000000000000001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AT310" s="253" t="s">
        <v>152</v>
      </c>
      <c r="AU310" s="253" t="s">
        <v>86</v>
      </c>
      <c r="AV310" s="12" t="s">
        <v>86</v>
      </c>
      <c r="AW310" s="12" t="s">
        <v>41</v>
      </c>
      <c r="AX310" s="12" t="s">
        <v>77</v>
      </c>
      <c r="AY310" s="253" t="s">
        <v>142</v>
      </c>
    </row>
    <row r="311" s="12" customFormat="1">
      <c r="B311" s="243"/>
      <c r="C311" s="244"/>
      <c r="D311" s="234" t="s">
        <v>152</v>
      </c>
      <c r="E311" s="245" t="s">
        <v>22</v>
      </c>
      <c r="F311" s="246" t="s">
        <v>864</v>
      </c>
      <c r="G311" s="244"/>
      <c r="H311" s="247">
        <v>2.2999999999999998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152</v>
      </c>
      <c r="AU311" s="253" t="s">
        <v>86</v>
      </c>
      <c r="AV311" s="12" t="s">
        <v>86</v>
      </c>
      <c r="AW311" s="12" t="s">
        <v>41</v>
      </c>
      <c r="AX311" s="12" t="s">
        <v>77</v>
      </c>
      <c r="AY311" s="253" t="s">
        <v>142</v>
      </c>
    </row>
    <row r="312" s="12" customFormat="1">
      <c r="B312" s="243"/>
      <c r="C312" s="244"/>
      <c r="D312" s="234" t="s">
        <v>152</v>
      </c>
      <c r="E312" s="245" t="s">
        <v>22</v>
      </c>
      <c r="F312" s="246" t="s">
        <v>865</v>
      </c>
      <c r="G312" s="244"/>
      <c r="H312" s="247">
        <v>0.90000000000000002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152</v>
      </c>
      <c r="AU312" s="253" t="s">
        <v>86</v>
      </c>
      <c r="AV312" s="12" t="s">
        <v>86</v>
      </c>
      <c r="AW312" s="12" t="s">
        <v>41</v>
      </c>
      <c r="AX312" s="12" t="s">
        <v>77</v>
      </c>
      <c r="AY312" s="253" t="s">
        <v>142</v>
      </c>
    </row>
    <row r="313" s="12" customFormat="1">
      <c r="B313" s="243"/>
      <c r="C313" s="244"/>
      <c r="D313" s="234" t="s">
        <v>152</v>
      </c>
      <c r="E313" s="245" t="s">
        <v>22</v>
      </c>
      <c r="F313" s="246" t="s">
        <v>866</v>
      </c>
      <c r="G313" s="244"/>
      <c r="H313" s="247">
        <v>6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152</v>
      </c>
      <c r="AU313" s="253" t="s">
        <v>86</v>
      </c>
      <c r="AV313" s="12" t="s">
        <v>86</v>
      </c>
      <c r="AW313" s="12" t="s">
        <v>41</v>
      </c>
      <c r="AX313" s="12" t="s">
        <v>77</v>
      </c>
      <c r="AY313" s="253" t="s">
        <v>142</v>
      </c>
    </row>
    <row r="314" s="13" customFormat="1">
      <c r="B314" s="254"/>
      <c r="C314" s="255"/>
      <c r="D314" s="234" t="s">
        <v>152</v>
      </c>
      <c r="E314" s="256" t="s">
        <v>22</v>
      </c>
      <c r="F314" s="257" t="s">
        <v>158</v>
      </c>
      <c r="G314" s="255"/>
      <c r="H314" s="258">
        <v>36.799999999999997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AT314" s="264" t="s">
        <v>152</v>
      </c>
      <c r="AU314" s="264" t="s">
        <v>86</v>
      </c>
      <c r="AV314" s="13" t="s">
        <v>150</v>
      </c>
      <c r="AW314" s="13" t="s">
        <v>41</v>
      </c>
      <c r="AX314" s="13" t="s">
        <v>24</v>
      </c>
      <c r="AY314" s="264" t="s">
        <v>142</v>
      </c>
    </row>
    <row r="315" s="1" customFormat="1" ht="14.4" customHeight="1">
      <c r="B315" s="45"/>
      <c r="C315" s="265" t="s">
        <v>491</v>
      </c>
      <c r="D315" s="265" t="s">
        <v>246</v>
      </c>
      <c r="E315" s="266" t="s">
        <v>638</v>
      </c>
      <c r="F315" s="267" t="s">
        <v>639</v>
      </c>
      <c r="G315" s="268" t="s">
        <v>166</v>
      </c>
      <c r="H315" s="269">
        <v>37.75</v>
      </c>
      <c r="I315" s="270"/>
      <c r="J315" s="271">
        <f>ROUND(I315*H315,2)</f>
        <v>0</v>
      </c>
      <c r="K315" s="267" t="s">
        <v>149</v>
      </c>
      <c r="L315" s="272"/>
      <c r="M315" s="273" t="s">
        <v>22</v>
      </c>
      <c r="N315" s="274" t="s">
        <v>48</v>
      </c>
      <c r="O315" s="46"/>
      <c r="P315" s="229">
        <f>O315*H315</f>
        <v>0</v>
      </c>
      <c r="Q315" s="229">
        <v>0.0040000000000000001</v>
      </c>
      <c r="R315" s="229">
        <f>Q315*H315</f>
        <v>0.151</v>
      </c>
      <c r="S315" s="229">
        <v>0</v>
      </c>
      <c r="T315" s="230">
        <f>S315*H315</f>
        <v>0</v>
      </c>
      <c r="AR315" s="23" t="s">
        <v>368</v>
      </c>
      <c r="AT315" s="23" t="s">
        <v>246</v>
      </c>
      <c r="AU315" s="23" t="s">
        <v>86</v>
      </c>
      <c r="AY315" s="23" t="s">
        <v>142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23" t="s">
        <v>24</v>
      </c>
      <c r="BK315" s="231">
        <f>ROUND(I315*H315,2)</f>
        <v>0</v>
      </c>
      <c r="BL315" s="23" t="s">
        <v>271</v>
      </c>
      <c r="BM315" s="23" t="s">
        <v>867</v>
      </c>
    </row>
    <row r="316" s="12" customFormat="1">
      <c r="B316" s="243"/>
      <c r="C316" s="244"/>
      <c r="D316" s="234" t="s">
        <v>152</v>
      </c>
      <c r="E316" s="244"/>
      <c r="F316" s="246" t="s">
        <v>868</v>
      </c>
      <c r="G316" s="244"/>
      <c r="H316" s="247">
        <v>37.75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152</v>
      </c>
      <c r="AU316" s="253" t="s">
        <v>86</v>
      </c>
      <c r="AV316" s="12" t="s">
        <v>86</v>
      </c>
      <c r="AW316" s="12" t="s">
        <v>6</v>
      </c>
      <c r="AX316" s="12" t="s">
        <v>24</v>
      </c>
      <c r="AY316" s="253" t="s">
        <v>142</v>
      </c>
    </row>
    <row r="317" s="1" customFormat="1" ht="22.8" customHeight="1">
      <c r="B317" s="45"/>
      <c r="C317" s="220" t="s">
        <v>496</v>
      </c>
      <c r="D317" s="220" t="s">
        <v>145</v>
      </c>
      <c r="E317" s="221" t="s">
        <v>643</v>
      </c>
      <c r="F317" s="222" t="s">
        <v>644</v>
      </c>
      <c r="G317" s="223" t="s">
        <v>420</v>
      </c>
      <c r="H317" s="275"/>
      <c r="I317" s="225"/>
      <c r="J317" s="226">
        <f>ROUND(I317*H317,2)</f>
        <v>0</v>
      </c>
      <c r="K317" s="222" t="s">
        <v>149</v>
      </c>
      <c r="L317" s="71"/>
      <c r="M317" s="227" t="s">
        <v>22</v>
      </c>
      <c r="N317" s="228" t="s">
        <v>48</v>
      </c>
      <c r="O317" s="46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AR317" s="23" t="s">
        <v>271</v>
      </c>
      <c r="AT317" s="23" t="s">
        <v>145</v>
      </c>
      <c r="AU317" s="23" t="s">
        <v>86</v>
      </c>
      <c r="AY317" s="23" t="s">
        <v>142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23" t="s">
        <v>24</v>
      </c>
      <c r="BK317" s="231">
        <f>ROUND(I317*H317,2)</f>
        <v>0</v>
      </c>
      <c r="BL317" s="23" t="s">
        <v>271</v>
      </c>
      <c r="BM317" s="23" t="s">
        <v>869</v>
      </c>
    </row>
    <row r="318" s="10" customFormat="1" ht="29.88" customHeight="1">
      <c r="B318" s="204"/>
      <c r="C318" s="205"/>
      <c r="D318" s="206" t="s">
        <v>76</v>
      </c>
      <c r="E318" s="218" t="s">
        <v>680</v>
      </c>
      <c r="F318" s="218" t="s">
        <v>681</v>
      </c>
      <c r="G318" s="205"/>
      <c r="H318" s="205"/>
      <c r="I318" s="208"/>
      <c r="J318" s="219">
        <f>BK318</f>
        <v>0</v>
      </c>
      <c r="K318" s="205"/>
      <c r="L318" s="210"/>
      <c r="M318" s="211"/>
      <c r="N318" s="212"/>
      <c r="O318" s="212"/>
      <c r="P318" s="213">
        <f>SUM(P319:P327)</f>
        <v>0</v>
      </c>
      <c r="Q318" s="212"/>
      <c r="R318" s="213">
        <f>SUM(R319:R327)</f>
        <v>0.10030020000000001</v>
      </c>
      <c r="S318" s="212"/>
      <c r="T318" s="214">
        <f>SUM(T319:T327)</f>
        <v>0</v>
      </c>
      <c r="AR318" s="215" t="s">
        <v>86</v>
      </c>
      <c r="AT318" s="216" t="s">
        <v>76</v>
      </c>
      <c r="AU318" s="216" t="s">
        <v>24</v>
      </c>
      <c r="AY318" s="215" t="s">
        <v>142</v>
      </c>
      <c r="BK318" s="217">
        <f>SUM(BK319:BK327)</f>
        <v>0</v>
      </c>
    </row>
    <row r="319" s="1" customFormat="1" ht="22.8" customHeight="1">
      <c r="B319" s="45"/>
      <c r="C319" s="220" t="s">
        <v>502</v>
      </c>
      <c r="D319" s="220" t="s">
        <v>145</v>
      </c>
      <c r="E319" s="221" t="s">
        <v>683</v>
      </c>
      <c r="F319" s="222" t="s">
        <v>684</v>
      </c>
      <c r="G319" s="223" t="s">
        <v>148</v>
      </c>
      <c r="H319" s="224">
        <v>303.94</v>
      </c>
      <c r="I319" s="225"/>
      <c r="J319" s="226">
        <f>ROUND(I319*H319,2)</f>
        <v>0</v>
      </c>
      <c r="K319" s="222" t="s">
        <v>149</v>
      </c>
      <c r="L319" s="71"/>
      <c r="M319" s="227" t="s">
        <v>22</v>
      </c>
      <c r="N319" s="228" t="s">
        <v>48</v>
      </c>
      <c r="O319" s="46"/>
      <c r="P319" s="229">
        <f>O319*H319</f>
        <v>0</v>
      </c>
      <c r="Q319" s="229">
        <v>0.00020000000000000001</v>
      </c>
      <c r="R319" s="229">
        <f>Q319*H319</f>
        <v>0.060788000000000002</v>
      </c>
      <c r="S319" s="229">
        <v>0</v>
      </c>
      <c r="T319" s="230">
        <f>S319*H319</f>
        <v>0</v>
      </c>
      <c r="AR319" s="23" t="s">
        <v>271</v>
      </c>
      <c r="AT319" s="23" t="s">
        <v>145</v>
      </c>
      <c r="AU319" s="23" t="s">
        <v>86</v>
      </c>
      <c r="AY319" s="23" t="s">
        <v>142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23" t="s">
        <v>24</v>
      </c>
      <c r="BK319" s="231">
        <f>ROUND(I319*H319,2)</f>
        <v>0</v>
      </c>
      <c r="BL319" s="23" t="s">
        <v>271</v>
      </c>
      <c r="BM319" s="23" t="s">
        <v>870</v>
      </c>
    </row>
    <row r="320" s="11" customFormat="1">
      <c r="B320" s="232"/>
      <c r="C320" s="233"/>
      <c r="D320" s="234" t="s">
        <v>152</v>
      </c>
      <c r="E320" s="235" t="s">
        <v>22</v>
      </c>
      <c r="F320" s="236" t="s">
        <v>175</v>
      </c>
      <c r="G320" s="233"/>
      <c r="H320" s="235" t="s">
        <v>22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152</v>
      </c>
      <c r="AU320" s="242" t="s">
        <v>86</v>
      </c>
      <c r="AV320" s="11" t="s">
        <v>24</v>
      </c>
      <c r="AW320" s="11" t="s">
        <v>41</v>
      </c>
      <c r="AX320" s="11" t="s">
        <v>77</v>
      </c>
      <c r="AY320" s="242" t="s">
        <v>142</v>
      </c>
    </row>
    <row r="321" s="12" customFormat="1">
      <c r="B321" s="243"/>
      <c r="C321" s="244"/>
      <c r="D321" s="234" t="s">
        <v>152</v>
      </c>
      <c r="E321" s="245" t="s">
        <v>22</v>
      </c>
      <c r="F321" s="246" t="s">
        <v>707</v>
      </c>
      <c r="G321" s="244"/>
      <c r="H321" s="247">
        <v>101.79000000000001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152</v>
      </c>
      <c r="AU321" s="253" t="s">
        <v>86</v>
      </c>
      <c r="AV321" s="12" t="s">
        <v>86</v>
      </c>
      <c r="AW321" s="12" t="s">
        <v>41</v>
      </c>
      <c r="AX321" s="12" t="s">
        <v>77</v>
      </c>
      <c r="AY321" s="253" t="s">
        <v>142</v>
      </c>
    </row>
    <row r="322" s="11" customFormat="1">
      <c r="B322" s="232"/>
      <c r="C322" s="233"/>
      <c r="D322" s="234" t="s">
        <v>152</v>
      </c>
      <c r="E322" s="235" t="s">
        <v>22</v>
      </c>
      <c r="F322" s="236" t="s">
        <v>792</v>
      </c>
      <c r="G322" s="233"/>
      <c r="H322" s="235" t="s">
        <v>22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152</v>
      </c>
      <c r="AU322" s="242" t="s">
        <v>86</v>
      </c>
      <c r="AV322" s="11" t="s">
        <v>24</v>
      </c>
      <c r="AW322" s="11" t="s">
        <v>41</v>
      </c>
      <c r="AX322" s="11" t="s">
        <v>77</v>
      </c>
      <c r="AY322" s="242" t="s">
        <v>142</v>
      </c>
    </row>
    <row r="323" s="12" customFormat="1">
      <c r="B323" s="243"/>
      <c r="C323" s="244"/>
      <c r="D323" s="234" t="s">
        <v>152</v>
      </c>
      <c r="E323" s="245" t="s">
        <v>22</v>
      </c>
      <c r="F323" s="246" t="s">
        <v>796</v>
      </c>
      <c r="G323" s="244"/>
      <c r="H323" s="247">
        <v>207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152</v>
      </c>
      <c r="AU323" s="253" t="s">
        <v>86</v>
      </c>
      <c r="AV323" s="12" t="s">
        <v>86</v>
      </c>
      <c r="AW323" s="12" t="s">
        <v>41</v>
      </c>
      <c r="AX323" s="12" t="s">
        <v>77</v>
      </c>
      <c r="AY323" s="253" t="s">
        <v>142</v>
      </c>
    </row>
    <row r="324" s="12" customFormat="1">
      <c r="B324" s="243"/>
      <c r="C324" s="244"/>
      <c r="D324" s="234" t="s">
        <v>152</v>
      </c>
      <c r="E324" s="245" t="s">
        <v>22</v>
      </c>
      <c r="F324" s="246" t="s">
        <v>797</v>
      </c>
      <c r="G324" s="244"/>
      <c r="H324" s="247">
        <v>-4.8499999999999996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152</v>
      </c>
      <c r="AU324" s="253" t="s">
        <v>86</v>
      </c>
      <c r="AV324" s="12" t="s">
        <v>86</v>
      </c>
      <c r="AW324" s="12" t="s">
        <v>41</v>
      </c>
      <c r="AX324" s="12" t="s">
        <v>77</v>
      </c>
      <c r="AY324" s="253" t="s">
        <v>142</v>
      </c>
    </row>
    <row r="325" s="13" customFormat="1">
      <c r="B325" s="254"/>
      <c r="C325" s="255"/>
      <c r="D325" s="234" t="s">
        <v>152</v>
      </c>
      <c r="E325" s="256" t="s">
        <v>22</v>
      </c>
      <c r="F325" s="257" t="s">
        <v>158</v>
      </c>
      <c r="G325" s="255"/>
      <c r="H325" s="258">
        <v>303.94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152</v>
      </c>
      <c r="AU325" s="264" t="s">
        <v>86</v>
      </c>
      <c r="AV325" s="13" t="s">
        <v>150</v>
      </c>
      <c r="AW325" s="13" t="s">
        <v>41</v>
      </c>
      <c r="AX325" s="13" t="s">
        <v>24</v>
      </c>
      <c r="AY325" s="264" t="s">
        <v>142</v>
      </c>
    </row>
    <row r="326" s="1" customFormat="1" ht="22.8" customHeight="1">
      <c r="B326" s="45"/>
      <c r="C326" s="220" t="s">
        <v>509</v>
      </c>
      <c r="D326" s="220" t="s">
        <v>145</v>
      </c>
      <c r="E326" s="221" t="s">
        <v>691</v>
      </c>
      <c r="F326" s="222" t="s">
        <v>692</v>
      </c>
      <c r="G326" s="223" t="s">
        <v>148</v>
      </c>
      <c r="H326" s="224">
        <v>303.94</v>
      </c>
      <c r="I326" s="225"/>
      <c r="J326" s="226">
        <f>ROUND(I326*H326,2)</f>
        <v>0</v>
      </c>
      <c r="K326" s="222" t="s">
        <v>149</v>
      </c>
      <c r="L326" s="71"/>
      <c r="M326" s="227" t="s">
        <v>22</v>
      </c>
      <c r="N326" s="228" t="s">
        <v>48</v>
      </c>
      <c r="O326" s="46"/>
      <c r="P326" s="229">
        <f>O326*H326</f>
        <v>0</v>
      </c>
      <c r="Q326" s="229">
        <v>0.00012999999999999999</v>
      </c>
      <c r="R326" s="229">
        <f>Q326*H326</f>
        <v>0.039512199999999997</v>
      </c>
      <c r="S326" s="229">
        <v>0</v>
      </c>
      <c r="T326" s="230">
        <f>S326*H326</f>
        <v>0</v>
      </c>
      <c r="AR326" s="23" t="s">
        <v>271</v>
      </c>
      <c r="AT326" s="23" t="s">
        <v>145</v>
      </c>
      <c r="AU326" s="23" t="s">
        <v>86</v>
      </c>
      <c r="AY326" s="23" t="s">
        <v>142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23" t="s">
        <v>24</v>
      </c>
      <c r="BK326" s="231">
        <f>ROUND(I326*H326,2)</f>
        <v>0</v>
      </c>
      <c r="BL326" s="23" t="s">
        <v>271</v>
      </c>
      <c r="BM326" s="23" t="s">
        <v>871</v>
      </c>
    </row>
    <row r="327" s="12" customFormat="1">
      <c r="B327" s="243"/>
      <c r="C327" s="244"/>
      <c r="D327" s="234" t="s">
        <v>152</v>
      </c>
      <c r="E327" s="245" t="s">
        <v>22</v>
      </c>
      <c r="F327" s="246" t="s">
        <v>872</v>
      </c>
      <c r="G327" s="244"/>
      <c r="H327" s="247">
        <v>303.94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152</v>
      </c>
      <c r="AU327" s="253" t="s">
        <v>86</v>
      </c>
      <c r="AV327" s="12" t="s">
        <v>86</v>
      </c>
      <c r="AW327" s="12" t="s">
        <v>41</v>
      </c>
      <c r="AX327" s="12" t="s">
        <v>24</v>
      </c>
      <c r="AY327" s="253" t="s">
        <v>142</v>
      </c>
    </row>
    <row r="328" s="10" customFormat="1" ht="37.44" customHeight="1">
      <c r="B328" s="204"/>
      <c r="C328" s="205"/>
      <c r="D328" s="206" t="s">
        <v>76</v>
      </c>
      <c r="E328" s="207" t="s">
        <v>246</v>
      </c>
      <c r="F328" s="207" t="s">
        <v>698</v>
      </c>
      <c r="G328" s="205"/>
      <c r="H328" s="205"/>
      <c r="I328" s="208"/>
      <c r="J328" s="209">
        <f>BK328</f>
        <v>0</v>
      </c>
      <c r="K328" s="205"/>
      <c r="L328" s="210"/>
      <c r="M328" s="211"/>
      <c r="N328" s="212"/>
      <c r="O328" s="212"/>
      <c r="P328" s="213">
        <f>P329</f>
        <v>0</v>
      </c>
      <c r="Q328" s="212"/>
      <c r="R328" s="213">
        <f>R329</f>
        <v>0</v>
      </c>
      <c r="S328" s="212"/>
      <c r="T328" s="214">
        <f>T329</f>
        <v>0</v>
      </c>
      <c r="AR328" s="215" t="s">
        <v>143</v>
      </c>
      <c r="AT328" s="216" t="s">
        <v>76</v>
      </c>
      <c r="AU328" s="216" t="s">
        <v>77</v>
      </c>
      <c r="AY328" s="215" t="s">
        <v>142</v>
      </c>
      <c r="BK328" s="217">
        <f>BK329</f>
        <v>0</v>
      </c>
    </row>
    <row r="329" s="10" customFormat="1" ht="19.92" customHeight="1">
      <c r="B329" s="204"/>
      <c r="C329" s="205"/>
      <c r="D329" s="206" t="s">
        <v>76</v>
      </c>
      <c r="E329" s="218" t="s">
        <v>699</v>
      </c>
      <c r="F329" s="218" t="s">
        <v>700</v>
      </c>
      <c r="G329" s="205"/>
      <c r="H329" s="205"/>
      <c r="I329" s="208"/>
      <c r="J329" s="219">
        <f>BK329</f>
        <v>0</v>
      </c>
      <c r="K329" s="205"/>
      <c r="L329" s="210"/>
      <c r="M329" s="211"/>
      <c r="N329" s="212"/>
      <c r="O329" s="212"/>
      <c r="P329" s="213">
        <f>P330</f>
        <v>0</v>
      </c>
      <c r="Q329" s="212"/>
      <c r="R329" s="213">
        <f>R330</f>
        <v>0</v>
      </c>
      <c r="S329" s="212"/>
      <c r="T329" s="214">
        <f>T330</f>
        <v>0</v>
      </c>
      <c r="AR329" s="215" t="s">
        <v>143</v>
      </c>
      <c r="AT329" s="216" t="s">
        <v>76</v>
      </c>
      <c r="AU329" s="216" t="s">
        <v>24</v>
      </c>
      <c r="AY329" s="215" t="s">
        <v>142</v>
      </c>
      <c r="BK329" s="217">
        <f>BK330</f>
        <v>0</v>
      </c>
    </row>
    <row r="330" s="1" customFormat="1" ht="14.4" customHeight="1">
      <c r="B330" s="45"/>
      <c r="C330" s="220" t="s">
        <v>513</v>
      </c>
      <c r="D330" s="220" t="s">
        <v>145</v>
      </c>
      <c r="E330" s="221" t="s">
        <v>702</v>
      </c>
      <c r="F330" s="222" t="s">
        <v>703</v>
      </c>
      <c r="G330" s="223" t="s">
        <v>505</v>
      </c>
      <c r="H330" s="224">
        <v>1</v>
      </c>
      <c r="I330" s="225"/>
      <c r="J330" s="226">
        <f>ROUND(I330*H330,2)</f>
        <v>0</v>
      </c>
      <c r="K330" s="222" t="s">
        <v>149</v>
      </c>
      <c r="L330" s="71"/>
      <c r="M330" s="227" t="s">
        <v>22</v>
      </c>
      <c r="N330" s="276" t="s">
        <v>48</v>
      </c>
      <c r="O330" s="277"/>
      <c r="P330" s="278">
        <f>O330*H330</f>
        <v>0</v>
      </c>
      <c r="Q330" s="278">
        <v>0</v>
      </c>
      <c r="R330" s="278">
        <f>Q330*H330</f>
        <v>0</v>
      </c>
      <c r="S330" s="278">
        <v>0</v>
      </c>
      <c r="T330" s="279">
        <f>S330*H330</f>
        <v>0</v>
      </c>
      <c r="AR330" s="23" t="s">
        <v>543</v>
      </c>
      <c r="AT330" s="23" t="s">
        <v>145</v>
      </c>
      <c r="AU330" s="23" t="s">
        <v>86</v>
      </c>
      <c r="AY330" s="23" t="s">
        <v>142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23" t="s">
        <v>24</v>
      </c>
      <c r="BK330" s="231">
        <f>ROUND(I330*H330,2)</f>
        <v>0</v>
      </c>
      <c r="BL330" s="23" t="s">
        <v>543</v>
      </c>
      <c r="BM330" s="23" t="s">
        <v>873</v>
      </c>
    </row>
    <row r="331" s="1" customFormat="1" ht="6.96" customHeight="1">
      <c r="B331" s="66"/>
      <c r="C331" s="67"/>
      <c r="D331" s="67"/>
      <c r="E331" s="67"/>
      <c r="F331" s="67"/>
      <c r="G331" s="67"/>
      <c r="H331" s="67"/>
      <c r="I331" s="165"/>
      <c r="J331" s="67"/>
      <c r="K331" s="67"/>
      <c r="L331" s="71"/>
    </row>
  </sheetData>
  <sheetProtection sheet="1" autoFilter="0" formatColumns="0" formatRows="0" objects="1" scenarios="1" spinCount="100000" saltValue="N71dQG2xA81tToPPvmWacurTaWI5S+oW5VteW6hRkCcEFaMeoteCXx2P4QHjwGNx08/AUvWxOekOOfMvZbydyQ==" hashValue="xb5eAIa4mQJpq0sDvpWnhGJEgJwPtj3VK8H71rya+Pzc9sWpw/lDOVDaRaUHyVOTqSy1qRrrdPjXWVgHEAGeOg==" algorithmName="SHA-512" password="CC35"/>
  <autoFilter ref="C88:K330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64.29" customWidth="1"/>
    <col min="7" max="7" width="7.43" customWidth="1"/>
    <col min="8" max="8" width="9.57" customWidth="1"/>
    <col min="9" max="9" width="10.86" style="135" customWidth="1"/>
    <col min="10" max="10" width="20.14" customWidth="1"/>
    <col min="11" max="11" width="13.29" customWidth="1"/>
    <col min="13" max="13" width="9.14" hidden="1"/>
    <col min="14" max="14" width="9.14" hidden="1"/>
    <col min="15" max="15" width="9.14" hidden="1"/>
    <col min="16" max="16" width="9.14" hidden="1"/>
    <col min="17" max="17" width="9.14" hidden="1"/>
    <col min="18" max="18" width="9.14" hidden="1"/>
    <col min="19" max="19" width="7" hidden="1" customWidth="1"/>
    <col min="20" max="20" width="25.43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92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86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4.4" customHeight="1">
      <c r="B7" s="27"/>
      <c r="C7" s="28"/>
      <c r="D7" s="28"/>
      <c r="E7" s="142" t="str">
        <f>'Rekapitulace stavby'!K6</f>
        <v>Kulturní dům s restaurací a penzionem Štěpánov nad Svratkou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874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8.6.2017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38</v>
      </c>
      <c r="K20" s="50"/>
    </row>
    <row r="21" s="1" customFormat="1" ht="18" customHeight="1">
      <c r="B21" s="45"/>
      <c r="C21" s="46"/>
      <c r="D21" s="46"/>
      <c r="E21" s="34" t="s">
        <v>39</v>
      </c>
      <c r="F21" s="46"/>
      <c r="G21" s="46"/>
      <c r="H21" s="46"/>
      <c r="I21" s="145" t="s">
        <v>34</v>
      </c>
      <c r="J21" s="34" t="s">
        <v>40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42</v>
      </c>
      <c r="E23" s="46"/>
      <c r="F23" s="46"/>
      <c r="G23" s="46"/>
      <c r="H23" s="46"/>
      <c r="I23" s="143"/>
      <c r="J23" s="46"/>
      <c r="K23" s="50"/>
    </row>
    <row r="24" s="6" customFormat="1" ht="14.4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43</v>
      </c>
      <c r="E27" s="46"/>
      <c r="F27" s="46"/>
      <c r="G27" s="46"/>
      <c r="H27" s="46"/>
      <c r="I27" s="143"/>
      <c r="J27" s="154">
        <f>ROUND(J87,1)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5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6">
        <f>ROUND(SUM(BE87:BE181), 1)</f>
        <v>0</v>
      </c>
      <c r="G30" s="46"/>
      <c r="H30" s="46"/>
      <c r="I30" s="157">
        <v>0.20999999999999999</v>
      </c>
      <c r="J30" s="156">
        <f>ROUND(ROUND((SUM(BE87:BE181)), 1)*I30, 1)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6">
        <f>ROUND(SUM(BF87:BF181), 1)</f>
        <v>0</v>
      </c>
      <c r="G31" s="46"/>
      <c r="H31" s="46"/>
      <c r="I31" s="157">
        <v>0.14999999999999999</v>
      </c>
      <c r="J31" s="156">
        <f>ROUND(ROUND((SUM(BF87:BF181)), 1)*I31, 1)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6">
        <f>ROUND(SUM(BG87:BG181), 1)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6">
        <f>ROUND(SUM(BH87:BH181), 1)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6">
        <f>ROUND(SUM(BI87:BI181), 1)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53</v>
      </c>
      <c r="E36" s="97"/>
      <c r="F36" s="97"/>
      <c r="G36" s="160" t="s">
        <v>54</v>
      </c>
      <c r="H36" s="161" t="s">
        <v>55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104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4.4" customHeight="1">
      <c r="B45" s="45"/>
      <c r="C45" s="46"/>
      <c r="D45" s="46"/>
      <c r="E45" s="142" t="str">
        <f>E7</f>
        <v>Kulturní dům s restaurací a penzionem Štěpánov nad Svratkou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6.2" customHeight="1">
      <c r="B47" s="45"/>
      <c r="C47" s="46"/>
      <c r="D47" s="46"/>
      <c r="E47" s="144" t="str">
        <f>E9</f>
        <v>03 - SO - 03 Zastřešení šatny a vstupu do kulturního domu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Štěpánov nad Svratkou</v>
      </c>
      <c r="G49" s="46"/>
      <c r="H49" s="46"/>
      <c r="I49" s="145" t="s">
        <v>27</v>
      </c>
      <c r="J49" s="146" t="str">
        <f>IF(J12="","",J12)</f>
        <v>8.6.2017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Městys Štěpánov nad Svratkou čp. 23, Štěpánov n. S</v>
      </c>
      <c r="G51" s="46"/>
      <c r="H51" s="46"/>
      <c r="I51" s="145" t="s">
        <v>37</v>
      </c>
      <c r="J51" s="43" t="str">
        <f>E21</f>
        <v>Ing. Táborský, Brněnská 34, ZR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105</v>
      </c>
      <c r="D54" s="158"/>
      <c r="E54" s="158"/>
      <c r="F54" s="158"/>
      <c r="G54" s="158"/>
      <c r="H54" s="158"/>
      <c r="I54" s="172"/>
      <c r="J54" s="173" t="s">
        <v>106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107</v>
      </c>
      <c r="D56" s="46"/>
      <c r="E56" s="46"/>
      <c r="F56" s="46"/>
      <c r="G56" s="46"/>
      <c r="H56" s="46"/>
      <c r="I56" s="143"/>
      <c r="J56" s="154">
        <f>J87</f>
        <v>0</v>
      </c>
      <c r="K56" s="50"/>
      <c r="AU56" s="23" t="s">
        <v>108</v>
      </c>
    </row>
    <row r="57" s="7" customFormat="1" ht="24.96" customHeight="1">
      <c r="B57" s="176"/>
      <c r="C57" s="177"/>
      <c r="D57" s="178" t="s">
        <v>109</v>
      </c>
      <c r="E57" s="179"/>
      <c r="F57" s="179"/>
      <c r="G57" s="179"/>
      <c r="H57" s="179"/>
      <c r="I57" s="180"/>
      <c r="J57" s="181">
        <f>J88</f>
        <v>0</v>
      </c>
      <c r="K57" s="182"/>
    </row>
    <row r="58" s="8" customFormat="1" ht="19.92" customHeight="1">
      <c r="B58" s="183"/>
      <c r="C58" s="184"/>
      <c r="D58" s="185" t="s">
        <v>111</v>
      </c>
      <c r="E58" s="186"/>
      <c r="F58" s="186"/>
      <c r="G58" s="186"/>
      <c r="H58" s="186"/>
      <c r="I58" s="187"/>
      <c r="J58" s="188">
        <f>J89</f>
        <v>0</v>
      </c>
      <c r="K58" s="189"/>
    </row>
    <row r="59" s="8" customFormat="1" ht="19.92" customHeight="1">
      <c r="B59" s="183"/>
      <c r="C59" s="184"/>
      <c r="D59" s="185" t="s">
        <v>112</v>
      </c>
      <c r="E59" s="186"/>
      <c r="F59" s="186"/>
      <c r="G59" s="186"/>
      <c r="H59" s="186"/>
      <c r="I59" s="187"/>
      <c r="J59" s="188">
        <f>J100</f>
        <v>0</v>
      </c>
      <c r="K59" s="189"/>
    </row>
    <row r="60" s="7" customFormat="1" ht="24.96" customHeight="1">
      <c r="B60" s="176"/>
      <c r="C60" s="177"/>
      <c r="D60" s="178" t="s">
        <v>115</v>
      </c>
      <c r="E60" s="179"/>
      <c r="F60" s="179"/>
      <c r="G60" s="179"/>
      <c r="H60" s="179"/>
      <c r="I60" s="180"/>
      <c r="J60" s="181">
        <f>J103</f>
        <v>0</v>
      </c>
      <c r="K60" s="182"/>
    </row>
    <row r="61" s="8" customFormat="1" ht="19.92" customHeight="1">
      <c r="B61" s="183"/>
      <c r="C61" s="184"/>
      <c r="D61" s="185" t="s">
        <v>875</v>
      </c>
      <c r="E61" s="186"/>
      <c r="F61" s="186"/>
      <c r="G61" s="186"/>
      <c r="H61" s="186"/>
      <c r="I61" s="187"/>
      <c r="J61" s="188">
        <f>J104</f>
        <v>0</v>
      </c>
      <c r="K61" s="189"/>
    </row>
    <row r="62" s="8" customFormat="1" ht="19.92" customHeight="1">
      <c r="B62" s="183"/>
      <c r="C62" s="184"/>
      <c r="D62" s="185" t="s">
        <v>117</v>
      </c>
      <c r="E62" s="186"/>
      <c r="F62" s="186"/>
      <c r="G62" s="186"/>
      <c r="H62" s="186"/>
      <c r="I62" s="187"/>
      <c r="J62" s="188">
        <f>J110</f>
        <v>0</v>
      </c>
      <c r="K62" s="189"/>
    </row>
    <row r="63" s="8" customFormat="1" ht="19.92" customHeight="1">
      <c r="B63" s="183"/>
      <c r="C63" s="184"/>
      <c r="D63" s="185" t="s">
        <v>118</v>
      </c>
      <c r="E63" s="186"/>
      <c r="F63" s="186"/>
      <c r="G63" s="186"/>
      <c r="H63" s="186"/>
      <c r="I63" s="187"/>
      <c r="J63" s="188">
        <f>J123</f>
        <v>0</v>
      </c>
      <c r="K63" s="189"/>
    </row>
    <row r="64" s="8" customFormat="1" ht="19.92" customHeight="1">
      <c r="B64" s="183"/>
      <c r="C64" s="184"/>
      <c r="D64" s="185" t="s">
        <v>120</v>
      </c>
      <c r="E64" s="186"/>
      <c r="F64" s="186"/>
      <c r="G64" s="186"/>
      <c r="H64" s="186"/>
      <c r="I64" s="187"/>
      <c r="J64" s="188">
        <f>J143</f>
        <v>0</v>
      </c>
      <c r="K64" s="189"/>
    </row>
    <row r="65" s="8" customFormat="1" ht="19.92" customHeight="1">
      <c r="B65" s="183"/>
      <c r="C65" s="184"/>
      <c r="D65" s="185" t="s">
        <v>876</v>
      </c>
      <c r="E65" s="186"/>
      <c r="F65" s="186"/>
      <c r="G65" s="186"/>
      <c r="H65" s="186"/>
      <c r="I65" s="187"/>
      <c r="J65" s="188">
        <f>J154</f>
        <v>0</v>
      </c>
      <c r="K65" s="189"/>
    </row>
    <row r="66" s="8" customFormat="1" ht="19.92" customHeight="1">
      <c r="B66" s="183"/>
      <c r="C66" s="184"/>
      <c r="D66" s="185" t="s">
        <v>121</v>
      </c>
      <c r="E66" s="186"/>
      <c r="F66" s="186"/>
      <c r="G66" s="186"/>
      <c r="H66" s="186"/>
      <c r="I66" s="187"/>
      <c r="J66" s="188">
        <f>J163</f>
        <v>0</v>
      </c>
      <c r="K66" s="189"/>
    </row>
    <row r="67" s="8" customFormat="1" ht="19.92" customHeight="1">
      <c r="B67" s="183"/>
      <c r="C67" s="184"/>
      <c r="D67" s="185" t="s">
        <v>877</v>
      </c>
      <c r="E67" s="186"/>
      <c r="F67" s="186"/>
      <c r="G67" s="186"/>
      <c r="H67" s="186"/>
      <c r="I67" s="187"/>
      <c r="J67" s="188">
        <f>J175</f>
        <v>0</v>
      </c>
      <c r="K67" s="189"/>
    </row>
    <row r="68" s="1" customFormat="1" ht="21.84" customHeight="1">
      <c r="B68" s="45"/>
      <c r="C68" s="46"/>
      <c r="D68" s="46"/>
      <c r="E68" s="46"/>
      <c r="F68" s="46"/>
      <c r="G68" s="46"/>
      <c r="H68" s="46"/>
      <c r="I68" s="143"/>
      <c r="J68" s="46"/>
      <c r="K68" s="50"/>
    </row>
    <row r="69" s="1" customFormat="1" ht="6.96" customHeight="1">
      <c r="B69" s="66"/>
      <c r="C69" s="67"/>
      <c r="D69" s="67"/>
      <c r="E69" s="67"/>
      <c r="F69" s="67"/>
      <c r="G69" s="67"/>
      <c r="H69" s="67"/>
      <c r="I69" s="165"/>
      <c r="J69" s="67"/>
      <c r="K69" s="68"/>
    </row>
    <row r="73" s="1" customFormat="1" ht="6.96" customHeight="1">
      <c r="B73" s="69"/>
      <c r="C73" s="70"/>
      <c r="D73" s="70"/>
      <c r="E73" s="70"/>
      <c r="F73" s="70"/>
      <c r="G73" s="70"/>
      <c r="H73" s="70"/>
      <c r="I73" s="168"/>
      <c r="J73" s="70"/>
      <c r="K73" s="70"/>
      <c r="L73" s="71"/>
    </row>
    <row r="74" s="1" customFormat="1" ht="36.96" customHeight="1">
      <c r="B74" s="45"/>
      <c r="C74" s="72" t="s">
        <v>126</v>
      </c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4.4" customHeight="1">
      <c r="B76" s="45"/>
      <c r="C76" s="75" t="s">
        <v>18</v>
      </c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4.4" customHeight="1">
      <c r="B77" s="45"/>
      <c r="C77" s="73"/>
      <c r="D77" s="73"/>
      <c r="E77" s="191" t="str">
        <f>E7</f>
        <v>Kulturní dům s restaurací a penzionem Štěpánov nad Svratkou</v>
      </c>
      <c r="F77" s="75"/>
      <c r="G77" s="75"/>
      <c r="H77" s="75"/>
      <c r="I77" s="190"/>
      <c r="J77" s="73"/>
      <c r="K77" s="73"/>
      <c r="L77" s="71"/>
    </row>
    <row r="78" s="1" customFormat="1" ht="14.4" customHeight="1">
      <c r="B78" s="45"/>
      <c r="C78" s="75" t="s">
        <v>102</v>
      </c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 ht="16.2" customHeight="1">
      <c r="B79" s="45"/>
      <c r="C79" s="73"/>
      <c r="D79" s="73"/>
      <c r="E79" s="81" t="str">
        <f>E9</f>
        <v>03 - SO - 03 Zastřešení šatny a vstupu do kulturního domu</v>
      </c>
      <c r="F79" s="73"/>
      <c r="G79" s="73"/>
      <c r="H79" s="73"/>
      <c r="I79" s="190"/>
      <c r="J79" s="73"/>
      <c r="K79" s="73"/>
      <c r="L79" s="71"/>
    </row>
    <row r="80" s="1" customFormat="1" ht="6.96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="1" customFormat="1" ht="18" customHeight="1">
      <c r="B81" s="45"/>
      <c r="C81" s="75" t="s">
        <v>25</v>
      </c>
      <c r="D81" s="73"/>
      <c r="E81" s="73"/>
      <c r="F81" s="192" t="str">
        <f>F12</f>
        <v>Štěpánov nad Svratkou</v>
      </c>
      <c r="G81" s="73"/>
      <c r="H81" s="73"/>
      <c r="I81" s="193" t="s">
        <v>27</v>
      </c>
      <c r="J81" s="84" t="str">
        <f>IF(J12="","",J12)</f>
        <v>8.6.2017</v>
      </c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1" customFormat="1">
      <c r="B83" s="45"/>
      <c r="C83" s="75" t="s">
        <v>31</v>
      </c>
      <c r="D83" s="73"/>
      <c r="E83" s="73"/>
      <c r="F83" s="192" t="str">
        <f>E15</f>
        <v>Městys Štěpánov nad Svratkou čp. 23, Štěpánov n. S</v>
      </c>
      <c r="G83" s="73"/>
      <c r="H83" s="73"/>
      <c r="I83" s="193" t="s">
        <v>37</v>
      </c>
      <c r="J83" s="192" t="str">
        <f>E21</f>
        <v>Ing. Táborský, Brněnská 34, ZR</v>
      </c>
      <c r="K83" s="73"/>
      <c r="L83" s="71"/>
    </row>
    <row r="84" s="1" customFormat="1" ht="14.4" customHeight="1">
      <c r="B84" s="45"/>
      <c r="C84" s="75" t="s">
        <v>35</v>
      </c>
      <c r="D84" s="73"/>
      <c r="E84" s="73"/>
      <c r="F84" s="192" t="str">
        <f>IF(E18="","",E18)</f>
        <v/>
      </c>
      <c r="G84" s="73"/>
      <c r="H84" s="73"/>
      <c r="I84" s="190"/>
      <c r="J84" s="73"/>
      <c r="K84" s="73"/>
      <c r="L84" s="71"/>
    </row>
    <row r="85" s="1" customFormat="1" ht="10.32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="9" customFormat="1" ht="29.28" customHeight="1">
      <c r="B86" s="194"/>
      <c r="C86" s="195" t="s">
        <v>127</v>
      </c>
      <c r="D86" s="196" t="s">
        <v>62</v>
      </c>
      <c r="E86" s="196" t="s">
        <v>58</v>
      </c>
      <c r="F86" s="196" t="s">
        <v>128</v>
      </c>
      <c r="G86" s="196" t="s">
        <v>129</v>
      </c>
      <c r="H86" s="196" t="s">
        <v>130</v>
      </c>
      <c r="I86" s="197" t="s">
        <v>131</v>
      </c>
      <c r="J86" s="196" t="s">
        <v>106</v>
      </c>
      <c r="K86" s="198" t="s">
        <v>132</v>
      </c>
      <c r="L86" s="199"/>
      <c r="M86" s="101" t="s">
        <v>133</v>
      </c>
      <c r="N86" s="102" t="s">
        <v>47</v>
      </c>
      <c r="O86" s="102" t="s">
        <v>134</v>
      </c>
      <c r="P86" s="102" t="s">
        <v>135</v>
      </c>
      <c r="Q86" s="102" t="s">
        <v>136</v>
      </c>
      <c r="R86" s="102" t="s">
        <v>137</v>
      </c>
      <c r="S86" s="102" t="s">
        <v>138</v>
      </c>
      <c r="T86" s="103" t="s">
        <v>139</v>
      </c>
    </row>
    <row r="87" s="1" customFormat="1" ht="29.28" customHeight="1">
      <c r="B87" s="45"/>
      <c r="C87" s="107" t="s">
        <v>107</v>
      </c>
      <c r="D87" s="73"/>
      <c r="E87" s="73"/>
      <c r="F87" s="73"/>
      <c r="G87" s="73"/>
      <c r="H87" s="73"/>
      <c r="I87" s="190"/>
      <c r="J87" s="200">
        <f>BK87</f>
        <v>0</v>
      </c>
      <c r="K87" s="73"/>
      <c r="L87" s="71"/>
      <c r="M87" s="104"/>
      <c r="N87" s="105"/>
      <c r="O87" s="105"/>
      <c r="P87" s="201">
        <f>P88+P103</f>
        <v>0</v>
      </c>
      <c r="Q87" s="105"/>
      <c r="R87" s="201">
        <f>R88+R103</f>
        <v>8.7208821200000006</v>
      </c>
      <c r="S87" s="105"/>
      <c r="T87" s="202">
        <f>T88+T103</f>
        <v>1.2777624999999999</v>
      </c>
      <c r="AT87" s="23" t="s">
        <v>76</v>
      </c>
      <c r="AU87" s="23" t="s">
        <v>108</v>
      </c>
      <c r="BK87" s="203">
        <f>BK88+BK103</f>
        <v>0</v>
      </c>
    </row>
    <row r="88" s="10" customFormat="1" ht="37.44" customHeight="1">
      <c r="B88" s="204"/>
      <c r="C88" s="205"/>
      <c r="D88" s="206" t="s">
        <v>76</v>
      </c>
      <c r="E88" s="207" t="s">
        <v>140</v>
      </c>
      <c r="F88" s="207" t="s">
        <v>141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P89+P100</f>
        <v>0</v>
      </c>
      <c r="Q88" s="212"/>
      <c r="R88" s="213">
        <f>R89+R100</f>
        <v>0.71219700000000008</v>
      </c>
      <c r="S88" s="212"/>
      <c r="T88" s="214">
        <f>T89+T100</f>
        <v>0</v>
      </c>
      <c r="AR88" s="215" t="s">
        <v>24</v>
      </c>
      <c r="AT88" s="216" t="s">
        <v>76</v>
      </c>
      <c r="AU88" s="216" t="s">
        <v>77</v>
      </c>
      <c r="AY88" s="215" t="s">
        <v>142</v>
      </c>
      <c r="BK88" s="217">
        <f>BK89+BK100</f>
        <v>0</v>
      </c>
    </row>
    <row r="89" s="10" customFormat="1" ht="19.92" customHeight="1">
      <c r="B89" s="204"/>
      <c r="C89" s="205"/>
      <c r="D89" s="206" t="s">
        <v>76</v>
      </c>
      <c r="E89" s="218" t="s">
        <v>170</v>
      </c>
      <c r="F89" s="218" t="s">
        <v>171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SUM(P90:P99)</f>
        <v>0</v>
      </c>
      <c r="Q89" s="212"/>
      <c r="R89" s="213">
        <f>SUM(R90:R99)</f>
        <v>0.6545970000000001</v>
      </c>
      <c r="S89" s="212"/>
      <c r="T89" s="214">
        <f>SUM(T90:T99)</f>
        <v>0</v>
      </c>
      <c r="AR89" s="215" t="s">
        <v>24</v>
      </c>
      <c r="AT89" s="216" t="s">
        <v>76</v>
      </c>
      <c r="AU89" s="216" t="s">
        <v>24</v>
      </c>
      <c r="AY89" s="215" t="s">
        <v>142</v>
      </c>
      <c r="BK89" s="217">
        <f>SUM(BK90:BK99)</f>
        <v>0</v>
      </c>
    </row>
    <row r="90" s="1" customFormat="1" ht="14.4" customHeight="1">
      <c r="B90" s="45"/>
      <c r="C90" s="220" t="s">
        <v>24</v>
      </c>
      <c r="D90" s="220" t="s">
        <v>145</v>
      </c>
      <c r="E90" s="221" t="s">
        <v>218</v>
      </c>
      <c r="F90" s="222" t="s">
        <v>219</v>
      </c>
      <c r="G90" s="223" t="s">
        <v>148</v>
      </c>
      <c r="H90" s="224">
        <v>27.225000000000001</v>
      </c>
      <c r="I90" s="225"/>
      <c r="J90" s="226">
        <f>ROUND(I90*H90,2)</f>
        <v>0</v>
      </c>
      <c r="K90" s="222" t="s">
        <v>149</v>
      </c>
      <c r="L90" s="71"/>
      <c r="M90" s="227" t="s">
        <v>22</v>
      </c>
      <c r="N90" s="228" t="s">
        <v>48</v>
      </c>
      <c r="O90" s="46"/>
      <c r="P90" s="229">
        <f>O90*H90</f>
        <v>0</v>
      </c>
      <c r="Q90" s="229">
        <v>0.0073499999999999998</v>
      </c>
      <c r="R90" s="229">
        <f>Q90*H90</f>
        <v>0.20010375</v>
      </c>
      <c r="S90" s="229">
        <v>0</v>
      </c>
      <c r="T90" s="230">
        <f>S90*H90</f>
        <v>0</v>
      </c>
      <c r="AR90" s="23" t="s">
        <v>150</v>
      </c>
      <c r="AT90" s="23" t="s">
        <v>145</v>
      </c>
      <c r="AU90" s="23" t="s">
        <v>86</v>
      </c>
      <c r="AY90" s="23" t="s">
        <v>142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24</v>
      </c>
      <c r="BK90" s="231">
        <f>ROUND(I90*H90,2)</f>
        <v>0</v>
      </c>
      <c r="BL90" s="23" t="s">
        <v>150</v>
      </c>
      <c r="BM90" s="23" t="s">
        <v>878</v>
      </c>
    </row>
    <row r="91" s="12" customFormat="1">
      <c r="B91" s="243"/>
      <c r="C91" s="244"/>
      <c r="D91" s="234" t="s">
        <v>152</v>
      </c>
      <c r="E91" s="245" t="s">
        <v>22</v>
      </c>
      <c r="F91" s="246" t="s">
        <v>879</v>
      </c>
      <c r="G91" s="244"/>
      <c r="H91" s="247">
        <v>27.225000000000001</v>
      </c>
      <c r="I91" s="248"/>
      <c r="J91" s="244"/>
      <c r="K91" s="244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152</v>
      </c>
      <c r="AU91" s="253" t="s">
        <v>86</v>
      </c>
      <c r="AV91" s="12" t="s">
        <v>86</v>
      </c>
      <c r="AW91" s="12" t="s">
        <v>41</v>
      </c>
      <c r="AX91" s="12" t="s">
        <v>24</v>
      </c>
      <c r="AY91" s="253" t="s">
        <v>142</v>
      </c>
    </row>
    <row r="92" s="1" customFormat="1" ht="22.8" customHeight="1">
      <c r="B92" s="45"/>
      <c r="C92" s="220" t="s">
        <v>86</v>
      </c>
      <c r="D92" s="220" t="s">
        <v>145</v>
      </c>
      <c r="E92" s="221" t="s">
        <v>237</v>
      </c>
      <c r="F92" s="222" t="s">
        <v>238</v>
      </c>
      <c r="G92" s="223" t="s">
        <v>148</v>
      </c>
      <c r="H92" s="224">
        <v>27.25</v>
      </c>
      <c r="I92" s="225"/>
      <c r="J92" s="226">
        <f>ROUND(I92*H92,2)</f>
        <v>0</v>
      </c>
      <c r="K92" s="222" t="s">
        <v>149</v>
      </c>
      <c r="L92" s="71"/>
      <c r="M92" s="227" t="s">
        <v>22</v>
      </c>
      <c r="N92" s="228" t="s">
        <v>48</v>
      </c>
      <c r="O92" s="46"/>
      <c r="P92" s="229">
        <f>O92*H92</f>
        <v>0</v>
      </c>
      <c r="Q92" s="229">
        <v>0.0048900000000000002</v>
      </c>
      <c r="R92" s="229">
        <f>Q92*H92</f>
        <v>0.1332525</v>
      </c>
      <c r="S92" s="229">
        <v>0</v>
      </c>
      <c r="T92" s="230">
        <f>S92*H92</f>
        <v>0</v>
      </c>
      <c r="AR92" s="23" t="s">
        <v>150</v>
      </c>
      <c r="AT92" s="23" t="s">
        <v>145</v>
      </c>
      <c r="AU92" s="23" t="s">
        <v>86</v>
      </c>
      <c r="AY92" s="23" t="s">
        <v>142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24</v>
      </c>
      <c r="BK92" s="231">
        <f>ROUND(I92*H92,2)</f>
        <v>0</v>
      </c>
      <c r="BL92" s="23" t="s">
        <v>150</v>
      </c>
      <c r="BM92" s="23" t="s">
        <v>880</v>
      </c>
    </row>
    <row r="93" s="12" customFormat="1">
      <c r="B93" s="243"/>
      <c r="C93" s="244"/>
      <c r="D93" s="234" t="s">
        <v>152</v>
      </c>
      <c r="E93" s="245" t="s">
        <v>22</v>
      </c>
      <c r="F93" s="246" t="s">
        <v>881</v>
      </c>
      <c r="G93" s="244"/>
      <c r="H93" s="247">
        <v>27.25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152</v>
      </c>
      <c r="AU93" s="253" t="s">
        <v>86</v>
      </c>
      <c r="AV93" s="12" t="s">
        <v>86</v>
      </c>
      <c r="AW93" s="12" t="s">
        <v>41</v>
      </c>
      <c r="AX93" s="12" t="s">
        <v>24</v>
      </c>
      <c r="AY93" s="253" t="s">
        <v>142</v>
      </c>
    </row>
    <row r="94" s="1" customFormat="1" ht="22.8" customHeight="1">
      <c r="B94" s="45"/>
      <c r="C94" s="220" t="s">
        <v>143</v>
      </c>
      <c r="D94" s="220" t="s">
        <v>145</v>
      </c>
      <c r="E94" s="221" t="s">
        <v>882</v>
      </c>
      <c r="F94" s="222" t="s">
        <v>883</v>
      </c>
      <c r="G94" s="223" t="s">
        <v>148</v>
      </c>
      <c r="H94" s="224">
        <v>27.225000000000001</v>
      </c>
      <c r="I94" s="225"/>
      <c r="J94" s="226">
        <f>ROUND(I94*H94,2)</f>
        <v>0</v>
      </c>
      <c r="K94" s="222" t="s">
        <v>441</v>
      </c>
      <c r="L94" s="71"/>
      <c r="M94" s="227" t="s">
        <v>22</v>
      </c>
      <c r="N94" s="228" t="s">
        <v>48</v>
      </c>
      <c r="O94" s="46"/>
      <c r="P94" s="229">
        <f>O94*H94</f>
        <v>0</v>
      </c>
      <c r="Q94" s="229">
        <v>0.0082500000000000004</v>
      </c>
      <c r="R94" s="229">
        <f>Q94*H94</f>
        <v>0.22460625000000004</v>
      </c>
      <c r="S94" s="229">
        <v>0</v>
      </c>
      <c r="T94" s="230">
        <f>S94*H94</f>
        <v>0</v>
      </c>
      <c r="AR94" s="23" t="s">
        <v>150</v>
      </c>
      <c r="AT94" s="23" t="s">
        <v>145</v>
      </c>
      <c r="AU94" s="23" t="s">
        <v>86</v>
      </c>
      <c r="AY94" s="23" t="s">
        <v>142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24</v>
      </c>
      <c r="BK94" s="231">
        <f>ROUND(I94*H94,2)</f>
        <v>0</v>
      </c>
      <c r="BL94" s="23" t="s">
        <v>150</v>
      </c>
      <c r="BM94" s="23" t="s">
        <v>884</v>
      </c>
    </row>
    <row r="95" s="12" customFormat="1">
      <c r="B95" s="243"/>
      <c r="C95" s="244"/>
      <c r="D95" s="234" t="s">
        <v>152</v>
      </c>
      <c r="E95" s="245" t="s">
        <v>22</v>
      </c>
      <c r="F95" s="246" t="s">
        <v>879</v>
      </c>
      <c r="G95" s="244"/>
      <c r="H95" s="247">
        <v>27.225000000000001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152</v>
      </c>
      <c r="AU95" s="253" t="s">
        <v>86</v>
      </c>
      <c r="AV95" s="12" t="s">
        <v>86</v>
      </c>
      <c r="AW95" s="12" t="s">
        <v>41</v>
      </c>
      <c r="AX95" s="12" t="s">
        <v>24</v>
      </c>
      <c r="AY95" s="253" t="s">
        <v>142</v>
      </c>
    </row>
    <row r="96" s="1" customFormat="1" ht="14.4" customHeight="1">
      <c r="B96" s="45"/>
      <c r="C96" s="265" t="s">
        <v>150</v>
      </c>
      <c r="D96" s="265" t="s">
        <v>246</v>
      </c>
      <c r="E96" s="266" t="s">
        <v>885</v>
      </c>
      <c r="F96" s="267" t="s">
        <v>886</v>
      </c>
      <c r="G96" s="268" t="s">
        <v>148</v>
      </c>
      <c r="H96" s="269">
        <v>27.77</v>
      </c>
      <c r="I96" s="270"/>
      <c r="J96" s="271">
        <f>ROUND(I96*H96,2)</f>
        <v>0</v>
      </c>
      <c r="K96" s="267" t="s">
        <v>441</v>
      </c>
      <c r="L96" s="272"/>
      <c r="M96" s="273" t="s">
        <v>22</v>
      </c>
      <c r="N96" s="274" t="s">
        <v>48</v>
      </c>
      <c r="O96" s="46"/>
      <c r="P96" s="229">
        <f>O96*H96</f>
        <v>0</v>
      </c>
      <c r="Q96" s="229">
        <v>0.00084999999999999995</v>
      </c>
      <c r="R96" s="229">
        <f>Q96*H96</f>
        <v>0.023604499999999997</v>
      </c>
      <c r="S96" s="229">
        <v>0</v>
      </c>
      <c r="T96" s="230">
        <f>S96*H96</f>
        <v>0</v>
      </c>
      <c r="AR96" s="23" t="s">
        <v>192</v>
      </c>
      <c r="AT96" s="23" t="s">
        <v>246</v>
      </c>
      <c r="AU96" s="23" t="s">
        <v>86</v>
      </c>
      <c r="AY96" s="23" t="s">
        <v>142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24</v>
      </c>
      <c r="BK96" s="231">
        <f>ROUND(I96*H96,2)</f>
        <v>0</v>
      </c>
      <c r="BL96" s="23" t="s">
        <v>150</v>
      </c>
      <c r="BM96" s="23" t="s">
        <v>887</v>
      </c>
    </row>
    <row r="97" s="12" customFormat="1">
      <c r="B97" s="243"/>
      <c r="C97" s="244"/>
      <c r="D97" s="234" t="s">
        <v>152</v>
      </c>
      <c r="E97" s="244"/>
      <c r="F97" s="246" t="s">
        <v>888</v>
      </c>
      <c r="G97" s="244"/>
      <c r="H97" s="247">
        <v>27.77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152</v>
      </c>
      <c r="AU97" s="253" t="s">
        <v>86</v>
      </c>
      <c r="AV97" s="12" t="s">
        <v>86</v>
      </c>
      <c r="AW97" s="12" t="s">
        <v>6</v>
      </c>
      <c r="AX97" s="12" t="s">
        <v>24</v>
      </c>
      <c r="AY97" s="253" t="s">
        <v>142</v>
      </c>
    </row>
    <row r="98" s="1" customFormat="1" ht="22.8" customHeight="1">
      <c r="B98" s="45"/>
      <c r="C98" s="220" t="s">
        <v>177</v>
      </c>
      <c r="D98" s="220" t="s">
        <v>145</v>
      </c>
      <c r="E98" s="221" t="s">
        <v>287</v>
      </c>
      <c r="F98" s="222" t="s">
        <v>288</v>
      </c>
      <c r="G98" s="223" t="s">
        <v>148</v>
      </c>
      <c r="H98" s="224">
        <v>27.25</v>
      </c>
      <c r="I98" s="225"/>
      <c r="J98" s="226">
        <f>ROUND(I98*H98,2)</f>
        <v>0</v>
      </c>
      <c r="K98" s="222" t="s">
        <v>149</v>
      </c>
      <c r="L98" s="71"/>
      <c r="M98" s="227" t="s">
        <v>22</v>
      </c>
      <c r="N98" s="228" t="s">
        <v>48</v>
      </c>
      <c r="O98" s="46"/>
      <c r="P98" s="229">
        <f>O98*H98</f>
        <v>0</v>
      </c>
      <c r="Q98" s="229">
        <v>0.0026800000000000001</v>
      </c>
      <c r="R98" s="229">
        <f>Q98*H98</f>
        <v>0.073029999999999998</v>
      </c>
      <c r="S98" s="229">
        <v>0</v>
      </c>
      <c r="T98" s="230">
        <f>S98*H98</f>
        <v>0</v>
      </c>
      <c r="AR98" s="23" t="s">
        <v>150</v>
      </c>
      <c r="AT98" s="23" t="s">
        <v>145</v>
      </c>
      <c r="AU98" s="23" t="s">
        <v>86</v>
      </c>
      <c r="AY98" s="23" t="s">
        <v>142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24</v>
      </c>
      <c r="BK98" s="231">
        <f>ROUND(I98*H98,2)</f>
        <v>0</v>
      </c>
      <c r="BL98" s="23" t="s">
        <v>150</v>
      </c>
      <c r="BM98" s="23" t="s">
        <v>889</v>
      </c>
    </row>
    <row r="99" s="12" customFormat="1">
      <c r="B99" s="243"/>
      <c r="C99" s="244"/>
      <c r="D99" s="234" t="s">
        <v>152</v>
      </c>
      <c r="E99" s="245" t="s">
        <v>22</v>
      </c>
      <c r="F99" s="246" t="s">
        <v>881</v>
      </c>
      <c r="G99" s="244"/>
      <c r="H99" s="247">
        <v>27.25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152</v>
      </c>
      <c r="AU99" s="253" t="s">
        <v>86</v>
      </c>
      <c r="AV99" s="12" t="s">
        <v>86</v>
      </c>
      <c r="AW99" s="12" t="s">
        <v>41</v>
      </c>
      <c r="AX99" s="12" t="s">
        <v>24</v>
      </c>
      <c r="AY99" s="253" t="s">
        <v>142</v>
      </c>
    </row>
    <row r="100" s="10" customFormat="1" ht="29.88" customHeight="1">
      <c r="B100" s="204"/>
      <c r="C100" s="205"/>
      <c r="D100" s="206" t="s">
        <v>76</v>
      </c>
      <c r="E100" s="218" t="s">
        <v>197</v>
      </c>
      <c r="F100" s="218" t="s">
        <v>299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SUM(P101:P102)</f>
        <v>0</v>
      </c>
      <c r="Q100" s="212"/>
      <c r="R100" s="213">
        <f>SUM(R101:R102)</f>
        <v>0.057599999999999998</v>
      </c>
      <c r="S100" s="212"/>
      <c r="T100" s="214">
        <f>SUM(T101:T102)</f>
        <v>0</v>
      </c>
      <c r="AR100" s="215" t="s">
        <v>24</v>
      </c>
      <c r="AT100" s="216" t="s">
        <v>76</v>
      </c>
      <c r="AU100" s="216" t="s">
        <v>24</v>
      </c>
      <c r="AY100" s="215" t="s">
        <v>142</v>
      </c>
      <c r="BK100" s="217">
        <f>SUM(BK101:BK102)</f>
        <v>0</v>
      </c>
    </row>
    <row r="101" s="1" customFormat="1" ht="14.4" customHeight="1">
      <c r="B101" s="45"/>
      <c r="C101" s="220" t="s">
        <v>170</v>
      </c>
      <c r="D101" s="220" t="s">
        <v>145</v>
      </c>
      <c r="E101" s="221" t="s">
        <v>890</v>
      </c>
      <c r="F101" s="222" t="s">
        <v>891</v>
      </c>
      <c r="G101" s="223" t="s">
        <v>161</v>
      </c>
      <c r="H101" s="224">
        <v>12</v>
      </c>
      <c r="I101" s="225"/>
      <c r="J101" s="226">
        <f>ROUND(I101*H101,2)</f>
        <v>0</v>
      </c>
      <c r="K101" s="222" t="s">
        <v>441</v>
      </c>
      <c r="L101" s="71"/>
      <c r="M101" s="227" t="s">
        <v>22</v>
      </c>
      <c r="N101" s="228" t="s">
        <v>48</v>
      </c>
      <c r="O101" s="46"/>
      <c r="P101" s="229">
        <f>O101*H101</f>
        <v>0</v>
      </c>
      <c r="Q101" s="229">
        <v>0.0046800000000000001</v>
      </c>
      <c r="R101" s="229">
        <f>Q101*H101</f>
        <v>0.056160000000000002</v>
      </c>
      <c r="S101" s="229">
        <v>0</v>
      </c>
      <c r="T101" s="230">
        <f>S101*H101</f>
        <v>0</v>
      </c>
      <c r="AR101" s="23" t="s">
        <v>150</v>
      </c>
      <c r="AT101" s="23" t="s">
        <v>145</v>
      </c>
      <c r="AU101" s="23" t="s">
        <v>86</v>
      </c>
      <c r="AY101" s="23" t="s">
        <v>142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24</v>
      </c>
      <c r="BK101" s="231">
        <f>ROUND(I101*H101,2)</f>
        <v>0</v>
      </c>
      <c r="BL101" s="23" t="s">
        <v>150</v>
      </c>
      <c r="BM101" s="23" t="s">
        <v>892</v>
      </c>
    </row>
    <row r="102" s="1" customFormat="1" ht="14.4" customHeight="1">
      <c r="B102" s="45"/>
      <c r="C102" s="265" t="s">
        <v>184</v>
      </c>
      <c r="D102" s="265" t="s">
        <v>246</v>
      </c>
      <c r="E102" s="266" t="s">
        <v>893</v>
      </c>
      <c r="F102" s="267" t="s">
        <v>894</v>
      </c>
      <c r="G102" s="268" t="s">
        <v>161</v>
      </c>
      <c r="H102" s="269">
        <v>12</v>
      </c>
      <c r="I102" s="270"/>
      <c r="J102" s="271">
        <f>ROUND(I102*H102,2)</f>
        <v>0</v>
      </c>
      <c r="K102" s="267" t="s">
        <v>441</v>
      </c>
      <c r="L102" s="272"/>
      <c r="M102" s="273" t="s">
        <v>22</v>
      </c>
      <c r="N102" s="274" t="s">
        <v>48</v>
      </c>
      <c r="O102" s="46"/>
      <c r="P102" s="229">
        <f>O102*H102</f>
        <v>0</v>
      </c>
      <c r="Q102" s="229">
        <v>0.00012</v>
      </c>
      <c r="R102" s="229">
        <f>Q102*H102</f>
        <v>0.0014400000000000001</v>
      </c>
      <c r="S102" s="229">
        <v>0</v>
      </c>
      <c r="T102" s="230">
        <f>S102*H102</f>
        <v>0</v>
      </c>
      <c r="AR102" s="23" t="s">
        <v>192</v>
      </c>
      <c r="AT102" s="23" t="s">
        <v>246</v>
      </c>
      <c r="AU102" s="23" t="s">
        <v>86</v>
      </c>
      <c r="AY102" s="23" t="s">
        <v>142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24</v>
      </c>
      <c r="BK102" s="231">
        <f>ROUND(I102*H102,2)</f>
        <v>0</v>
      </c>
      <c r="BL102" s="23" t="s">
        <v>150</v>
      </c>
      <c r="BM102" s="23" t="s">
        <v>895</v>
      </c>
    </row>
    <row r="103" s="10" customFormat="1" ht="37.44" customHeight="1">
      <c r="B103" s="204"/>
      <c r="C103" s="205"/>
      <c r="D103" s="206" t="s">
        <v>76</v>
      </c>
      <c r="E103" s="207" t="s">
        <v>409</v>
      </c>
      <c r="F103" s="207" t="s">
        <v>410</v>
      </c>
      <c r="G103" s="205"/>
      <c r="H103" s="205"/>
      <c r="I103" s="208"/>
      <c r="J103" s="209">
        <f>BK103</f>
        <v>0</v>
      </c>
      <c r="K103" s="205"/>
      <c r="L103" s="210"/>
      <c r="M103" s="211"/>
      <c r="N103" s="212"/>
      <c r="O103" s="212"/>
      <c r="P103" s="213">
        <f>P104+P110+P123+P143+P154+P163+P175</f>
        <v>0</v>
      </c>
      <c r="Q103" s="212"/>
      <c r="R103" s="213">
        <f>R104+R110+R123+R143+R154+R163+R175</f>
        <v>8.0086851200000009</v>
      </c>
      <c r="S103" s="212"/>
      <c r="T103" s="214">
        <f>T104+T110+T123+T143+T154+T163+T175</f>
        <v>1.2777624999999999</v>
      </c>
      <c r="AR103" s="215" t="s">
        <v>86</v>
      </c>
      <c r="AT103" s="216" t="s">
        <v>76</v>
      </c>
      <c r="AU103" s="216" t="s">
        <v>77</v>
      </c>
      <c r="AY103" s="215" t="s">
        <v>142</v>
      </c>
      <c r="BK103" s="217">
        <f>BK104+BK110+BK123+BK143+BK154+BK163+BK175</f>
        <v>0</v>
      </c>
    </row>
    <row r="104" s="10" customFormat="1" ht="19.92" customHeight="1">
      <c r="B104" s="204"/>
      <c r="C104" s="205"/>
      <c r="D104" s="206" t="s">
        <v>76</v>
      </c>
      <c r="E104" s="218" t="s">
        <v>896</v>
      </c>
      <c r="F104" s="218" t="s">
        <v>897</v>
      </c>
      <c r="G104" s="205"/>
      <c r="H104" s="205"/>
      <c r="I104" s="208"/>
      <c r="J104" s="219">
        <f>BK104</f>
        <v>0</v>
      </c>
      <c r="K104" s="205"/>
      <c r="L104" s="210"/>
      <c r="M104" s="211"/>
      <c r="N104" s="212"/>
      <c r="O104" s="212"/>
      <c r="P104" s="213">
        <f>SUM(P105:P109)</f>
        <v>0</v>
      </c>
      <c r="Q104" s="212"/>
      <c r="R104" s="213">
        <f>SUM(R105:R109)</f>
        <v>0.30800900000000003</v>
      </c>
      <c r="S104" s="212"/>
      <c r="T104" s="214">
        <f>SUM(T105:T109)</f>
        <v>0</v>
      </c>
      <c r="AR104" s="215" t="s">
        <v>86</v>
      </c>
      <c r="AT104" s="216" t="s">
        <v>76</v>
      </c>
      <c r="AU104" s="216" t="s">
        <v>24</v>
      </c>
      <c r="AY104" s="215" t="s">
        <v>142</v>
      </c>
      <c r="BK104" s="217">
        <f>SUM(BK105:BK109)</f>
        <v>0</v>
      </c>
    </row>
    <row r="105" s="1" customFormat="1" ht="22.8" customHeight="1">
      <c r="B105" s="45"/>
      <c r="C105" s="220" t="s">
        <v>192</v>
      </c>
      <c r="D105" s="220" t="s">
        <v>145</v>
      </c>
      <c r="E105" s="221" t="s">
        <v>898</v>
      </c>
      <c r="F105" s="222" t="s">
        <v>899</v>
      </c>
      <c r="G105" s="223" t="s">
        <v>148</v>
      </c>
      <c r="H105" s="224">
        <v>140.965</v>
      </c>
      <c r="I105" s="225"/>
      <c r="J105" s="226">
        <f>ROUND(I105*H105,2)</f>
        <v>0</v>
      </c>
      <c r="K105" s="222" t="s">
        <v>441</v>
      </c>
      <c r="L105" s="71"/>
      <c r="M105" s="227" t="s">
        <v>22</v>
      </c>
      <c r="N105" s="228" t="s">
        <v>48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271</v>
      </c>
      <c r="AT105" s="23" t="s">
        <v>145</v>
      </c>
      <c r="AU105" s="23" t="s">
        <v>86</v>
      </c>
      <c r="AY105" s="23" t="s">
        <v>142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24</v>
      </c>
      <c r="BK105" s="231">
        <f>ROUND(I105*H105,2)</f>
        <v>0</v>
      </c>
      <c r="BL105" s="23" t="s">
        <v>271</v>
      </c>
      <c r="BM105" s="23" t="s">
        <v>900</v>
      </c>
    </row>
    <row r="106" s="12" customFormat="1">
      <c r="B106" s="243"/>
      <c r="C106" s="244"/>
      <c r="D106" s="234" t="s">
        <v>152</v>
      </c>
      <c r="E106" s="245" t="s">
        <v>22</v>
      </c>
      <c r="F106" s="246" t="s">
        <v>901</v>
      </c>
      <c r="G106" s="244"/>
      <c r="H106" s="247">
        <v>140.965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152</v>
      </c>
      <c r="AU106" s="253" t="s">
        <v>86</v>
      </c>
      <c r="AV106" s="12" t="s">
        <v>86</v>
      </c>
      <c r="AW106" s="12" t="s">
        <v>41</v>
      </c>
      <c r="AX106" s="12" t="s">
        <v>24</v>
      </c>
      <c r="AY106" s="253" t="s">
        <v>142</v>
      </c>
    </row>
    <row r="107" s="1" customFormat="1" ht="14.4" customHeight="1">
      <c r="B107" s="45"/>
      <c r="C107" s="265" t="s">
        <v>197</v>
      </c>
      <c r="D107" s="265" t="s">
        <v>246</v>
      </c>
      <c r="E107" s="266" t="s">
        <v>902</v>
      </c>
      <c r="F107" s="267" t="s">
        <v>903</v>
      </c>
      <c r="G107" s="268" t="s">
        <v>148</v>
      </c>
      <c r="H107" s="269">
        <v>162.11000000000001</v>
      </c>
      <c r="I107" s="270"/>
      <c r="J107" s="271">
        <f>ROUND(I107*H107,2)</f>
        <v>0</v>
      </c>
      <c r="K107" s="267" t="s">
        <v>441</v>
      </c>
      <c r="L107" s="272"/>
      <c r="M107" s="273" t="s">
        <v>22</v>
      </c>
      <c r="N107" s="274" t="s">
        <v>48</v>
      </c>
      <c r="O107" s="46"/>
      <c r="P107" s="229">
        <f>O107*H107</f>
        <v>0</v>
      </c>
      <c r="Q107" s="229">
        <v>0.0019</v>
      </c>
      <c r="R107" s="229">
        <f>Q107*H107</f>
        <v>0.30800900000000003</v>
      </c>
      <c r="S107" s="229">
        <v>0</v>
      </c>
      <c r="T107" s="230">
        <f>S107*H107</f>
        <v>0</v>
      </c>
      <c r="AR107" s="23" t="s">
        <v>368</v>
      </c>
      <c r="AT107" s="23" t="s">
        <v>246</v>
      </c>
      <c r="AU107" s="23" t="s">
        <v>86</v>
      </c>
      <c r="AY107" s="23" t="s">
        <v>142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24</v>
      </c>
      <c r="BK107" s="231">
        <f>ROUND(I107*H107,2)</f>
        <v>0</v>
      </c>
      <c r="BL107" s="23" t="s">
        <v>271</v>
      </c>
      <c r="BM107" s="23" t="s">
        <v>904</v>
      </c>
    </row>
    <row r="108" s="12" customFormat="1">
      <c r="B108" s="243"/>
      <c r="C108" s="244"/>
      <c r="D108" s="234" t="s">
        <v>152</v>
      </c>
      <c r="E108" s="244"/>
      <c r="F108" s="246" t="s">
        <v>905</v>
      </c>
      <c r="G108" s="244"/>
      <c r="H108" s="247">
        <v>162.11000000000001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152</v>
      </c>
      <c r="AU108" s="253" t="s">
        <v>86</v>
      </c>
      <c r="AV108" s="12" t="s">
        <v>86</v>
      </c>
      <c r="AW108" s="12" t="s">
        <v>6</v>
      </c>
      <c r="AX108" s="12" t="s">
        <v>24</v>
      </c>
      <c r="AY108" s="253" t="s">
        <v>142</v>
      </c>
    </row>
    <row r="109" s="1" customFormat="1" ht="22.8" customHeight="1">
      <c r="B109" s="45"/>
      <c r="C109" s="220" t="s">
        <v>29</v>
      </c>
      <c r="D109" s="220" t="s">
        <v>145</v>
      </c>
      <c r="E109" s="221" t="s">
        <v>906</v>
      </c>
      <c r="F109" s="222" t="s">
        <v>907</v>
      </c>
      <c r="G109" s="223" t="s">
        <v>420</v>
      </c>
      <c r="H109" s="275"/>
      <c r="I109" s="225"/>
      <c r="J109" s="226">
        <f>ROUND(I109*H109,2)</f>
        <v>0</v>
      </c>
      <c r="K109" s="222" t="s">
        <v>441</v>
      </c>
      <c r="L109" s="71"/>
      <c r="M109" s="227" t="s">
        <v>22</v>
      </c>
      <c r="N109" s="228" t="s">
        <v>48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271</v>
      </c>
      <c r="AT109" s="23" t="s">
        <v>145</v>
      </c>
      <c r="AU109" s="23" t="s">
        <v>86</v>
      </c>
      <c r="AY109" s="23" t="s">
        <v>142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24</v>
      </c>
      <c r="BK109" s="231">
        <f>ROUND(I109*H109,2)</f>
        <v>0</v>
      </c>
      <c r="BL109" s="23" t="s">
        <v>271</v>
      </c>
      <c r="BM109" s="23" t="s">
        <v>908</v>
      </c>
    </row>
    <row r="110" s="10" customFormat="1" ht="29.88" customHeight="1">
      <c r="B110" s="204"/>
      <c r="C110" s="205"/>
      <c r="D110" s="206" t="s">
        <v>76</v>
      </c>
      <c r="E110" s="218" t="s">
        <v>422</v>
      </c>
      <c r="F110" s="218" t="s">
        <v>423</v>
      </c>
      <c r="G110" s="205"/>
      <c r="H110" s="205"/>
      <c r="I110" s="208"/>
      <c r="J110" s="219">
        <f>BK110</f>
        <v>0</v>
      </c>
      <c r="K110" s="205"/>
      <c r="L110" s="210"/>
      <c r="M110" s="211"/>
      <c r="N110" s="212"/>
      <c r="O110" s="212"/>
      <c r="P110" s="213">
        <f>SUM(P111:P122)</f>
        <v>0</v>
      </c>
      <c r="Q110" s="212"/>
      <c r="R110" s="213">
        <f>SUM(R111:R122)</f>
        <v>1.23048102</v>
      </c>
      <c r="S110" s="212"/>
      <c r="T110" s="214">
        <f>SUM(T111:T122)</f>
        <v>0</v>
      </c>
      <c r="AR110" s="215" t="s">
        <v>86</v>
      </c>
      <c r="AT110" s="216" t="s">
        <v>76</v>
      </c>
      <c r="AU110" s="216" t="s">
        <v>24</v>
      </c>
      <c r="AY110" s="215" t="s">
        <v>142</v>
      </c>
      <c r="BK110" s="217">
        <f>SUM(BK111:BK122)</f>
        <v>0</v>
      </c>
    </row>
    <row r="111" s="1" customFormat="1" ht="22.8" customHeight="1">
      <c r="B111" s="45"/>
      <c r="C111" s="220" t="s">
        <v>236</v>
      </c>
      <c r="D111" s="220" t="s">
        <v>145</v>
      </c>
      <c r="E111" s="221" t="s">
        <v>425</v>
      </c>
      <c r="F111" s="222" t="s">
        <v>426</v>
      </c>
      <c r="G111" s="223" t="s">
        <v>148</v>
      </c>
      <c r="H111" s="224">
        <v>281.93000000000001</v>
      </c>
      <c r="I111" s="225"/>
      <c r="J111" s="226">
        <f>ROUND(I111*H111,2)</f>
        <v>0</v>
      </c>
      <c r="K111" s="222" t="s">
        <v>441</v>
      </c>
      <c r="L111" s="71"/>
      <c r="M111" s="227" t="s">
        <v>22</v>
      </c>
      <c r="N111" s="228" t="s">
        <v>48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271</v>
      </c>
      <c r="AT111" s="23" t="s">
        <v>145</v>
      </c>
      <c r="AU111" s="23" t="s">
        <v>86</v>
      </c>
      <c r="AY111" s="23" t="s">
        <v>142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24</v>
      </c>
      <c r="BK111" s="231">
        <f>ROUND(I111*H111,2)</f>
        <v>0</v>
      </c>
      <c r="BL111" s="23" t="s">
        <v>271</v>
      </c>
      <c r="BM111" s="23" t="s">
        <v>909</v>
      </c>
    </row>
    <row r="112" s="12" customFormat="1">
      <c r="B112" s="243"/>
      <c r="C112" s="244"/>
      <c r="D112" s="234" t="s">
        <v>152</v>
      </c>
      <c r="E112" s="245" t="s">
        <v>22</v>
      </c>
      <c r="F112" s="246" t="s">
        <v>910</v>
      </c>
      <c r="G112" s="244"/>
      <c r="H112" s="247">
        <v>281.93000000000001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152</v>
      </c>
      <c r="AU112" s="253" t="s">
        <v>86</v>
      </c>
      <c r="AV112" s="12" t="s">
        <v>86</v>
      </c>
      <c r="AW112" s="12" t="s">
        <v>41</v>
      </c>
      <c r="AX112" s="12" t="s">
        <v>24</v>
      </c>
      <c r="AY112" s="253" t="s">
        <v>142</v>
      </c>
    </row>
    <row r="113" s="1" customFormat="1" ht="14.4" customHeight="1">
      <c r="B113" s="45"/>
      <c r="C113" s="265" t="s">
        <v>241</v>
      </c>
      <c r="D113" s="265" t="s">
        <v>246</v>
      </c>
      <c r="E113" s="266" t="s">
        <v>433</v>
      </c>
      <c r="F113" s="267" t="s">
        <v>434</v>
      </c>
      <c r="G113" s="268" t="s">
        <v>148</v>
      </c>
      <c r="H113" s="269">
        <v>143.78399999999999</v>
      </c>
      <c r="I113" s="270"/>
      <c r="J113" s="271">
        <f>ROUND(I113*H113,2)</f>
        <v>0</v>
      </c>
      <c r="K113" s="267" t="s">
        <v>441</v>
      </c>
      <c r="L113" s="272"/>
      <c r="M113" s="273" t="s">
        <v>22</v>
      </c>
      <c r="N113" s="274" t="s">
        <v>48</v>
      </c>
      <c r="O113" s="46"/>
      <c r="P113" s="229">
        <f>O113*H113</f>
        <v>0</v>
      </c>
      <c r="Q113" s="229">
        <v>0.0035000000000000001</v>
      </c>
      <c r="R113" s="229">
        <f>Q113*H113</f>
        <v>0.50324400000000002</v>
      </c>
      <c r="S113" s="229">
        <v>0</v>
      </c>
      <c r="T113" s="230">
        <f>S113*H113</f>
        <v>0</v>
      </c>
      <c r="AR113" s="23" t="s">
        <v>368</v>
      </c>
      <c r="AT113" s="23" t="s">
        <v>246</v>
      </c>
      <c r="AU113" s="23" t="s">
        <v>86</v>
      </c>
      <c r="AY113" s="23" t="s">
        <v>142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24</v>
      </c>
      <c r="BK113" s="231">
        <f>ROUND(I113*H113,2)</f>
        <v>0</v>
      </c>
      <c r="BL113" s="23" t="s">
        <v>271</v>
      </c>
      <c r="BM113" s="23" t="s">
        <v>911</v>
      </c>
    </row>
    <row r="114" s="12" customFormat="1">
      <c r="B114" s="243"/>
      <c r="C114" s="244"/>
      <c r="D114" s="234" t="s">
        <v>152</v>
      </c>
      <c r="E114" s="244"/>
      <c r="F114" s="246" t="s">
        <v>912</v>
      </c>
      <c r="G114" s="244"/>
      <c r="H114" s="247">
        <v>143.78399999999999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152</v>
      </c>
      <c r="AU114" s="253" t="s">
        <v>86</v>
      </c>
      <c r="AV114" s="12" t="s">
        <v>86</v>
      </c>
      <c r="AW114" s="12" t="s">
        <v>6</v>
      </c>
      <c r="AX114" s="12" t="s">
        <v>24</v>
      </c>
      <c r="AY114" s="253" t="s">
        <v>142</v>
      </c>
    </row>
    <row r="115" s="1" customFormat="1" ht="14.4" customHeight="1">
      <c r="B115" s="45"/>
      <c r="C115" s="265" t="s">
        <v>245</v>
      </c>
      <c r="D115" s="265" t="s">
        <v>246</v>
      </c>
      <c r="E115" s="266" t="s">
        <v>439</v>
      </c>
      <c r="F115" s="267" t="s">
        <v>440</v>
      </c>
      <c r="G115" s="268" t="s">
        <v>148</v>
      </c>
      <c r="H115" s="269">
        <v>143.78399999999999</v>
      </c>
      <c r="I115" s="270"/>
      <c r="J115" s="271">
        <f>ROUND(I115*H115,2)</f>
        <v>0</v>
      </c>
      <c r="K115" s="267" t="s">
        <v>441</v>
      </c>
      <c r="L115" s="272"/>
      <c r="M115" s="273" t="s">
        <v>22</v>
      </c>
      <c r="N115" s="274" t="s">
        <v>48</v>
      </c>
      <c r="O115" s="46"/>
      <c r="P115" s="229">
        <f>O115*H115</f>
        <v>0</v>
      </c>
      <c r="Q115" s="229">
        <v>0.0048999999999999998</v>
      </c>
      <c r="R115" s="229">
        <f>Q115*H115</f>
        <v>0.70454159999999999</v>
      </c>
      <c r="S115" s="229">
        <v>0</v>
      </c>
      <c r="T115" s="230">
        <f>S115*H115</f>
        <v>0</v>
      </c>
      <c r="AR115" s="23" t="s">
        <v>368</v>
      </c>
      <c r="AT115" s="23" t="s">
        <v>246</v>
      </c>
      <c r="AU115" s="23" t="s">
        <v>86</v>
      </c>
      <c r="AY115" s="23" t="s">
        <v>142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24</v>
      </c>
      <c r="BK115" s="231">
        <f>ROUND(I115*H115,2)</f>
        <v>0</v>
      </c>
      <c r="BL115" s="23" t="s">
        <v>271</v>
      </c>
      <c r="BM115" s="23" t="s">
        <v>913</v>
      </c>
    </row>
    <row r="116" s="12" customFormat="1">
      <c r="B116" s="243"/>
      <c r="C116" s="244"/>
      <c r="D116" s="234" t="s">
        <v>152</v>
      </c>
      <c r="E116" s="244"/>
      <c r="F116" s="246" t="s">
        <v>912</v>
      </c>
      <c r="G116" s="244"/>
      <c r="H116" s="247">
        <v>143.78399999999999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152</v>
      </c>
      <c r="AU116" s="253" t="s">
        <v>86</v>
      </c>
      <c r="AV116" s="12" t="s">
        <v>86</v>
      </c>
      <c r="AW116" s="12" t="s">
        <v>6</v>
      </c>
      <c r="AX116" s="12" t="s">
        <v>24</v>
      </c>
      <c r="AY116" s="253" t="s">
        <v>142</v>
      </c>
    </row>
    <row r="117" s="1" customFormat="1" ht="14.4" customHeight="1">
      <c r="B117" s="45"/>
      <c r="C117" s="220" t="s">
        <v>251</v>
      </c>
      <c r="D117" s="220" t="s">
        <v>145</v>
      </c>
      <c r="E117" s="221" t="s">
        <v>488</v>
      </c>
      <c r="F117" s="222" t="s">
        <v>489</v>
      </c>
      <c r="G117" s="223" t="s">
        <v>148</v>
      </c>
      <c r="H117" s="224">
        <v>140.965</v>
      </c>
      <c r="I117" s="225"/>
      <c r="J117" s="226">
        <f>ROUND(I117*H117,2)</f>
        <v>0</v>
      </c>
      <c r="K117" s="222" t="s">
        <v>441</v>
      </c>
      <c r="L117" s="71"/>
      <c r="M117" s="227" t="s">
        <v>22</v>
      </c>
      <c r="N117" s="228" t="s">
        <v>48</v>
      </c>
      <c r="O117" s="46"/>
      <c r="P117" s="229">
        <f>O117*H117</f>
        <v>0</v>
      </c>
      <c r="Q117" s="229">
        <v>4.0000000000000003E-05</v>
      </c>
      <c r="R117" s="229">
        <f>Q117*H117</f>
        <v>0.0056386000000000006</v>
      </c>
      <c r="S117" s="229">
        <v>0</v>
      </c>
      <c r="T117" s="230">
        <f>S117*H117</f>
        <v>0</v>
      </c>
      <c r="AR117" s="23" t="s">
        <v>271</v>
      </c>
      <c r="AT117" s="23" t="s">
        <v>145</v>
      </c>
      <c r="AU117" s="23" t="s">
        <v>86</v>
      </c>
      <c r="AY117" s="23" t="s">
        <v>142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24</v>
      </c>
      <c r="BK117" s="231">
        <f>ROUND(I117*H117,2)</f>
        <v>0</v>
      </c>
      <c r="BL117" s="23" t="s">
        <v>271</v>
      </c>
      <c r="BM117" s="23" t="s">
        <v>914</v>
      </c>
    </row>
    <row r="118" s="12" customFormat="1">
      <c r="B118" s="243"/>
      <c r="C118" s="244"/>
      <c r="D118" s="234" t="s">
        <v>152</v>
      </c>
      <c r="E118" s="245" t="s">
        <v>22</v>
      </c>
      <c r="F118" s="246" t="s">
        <v>901</v>
      </c>
      <c r="G118" s="244"/>
      <c r="H118" s="247">
        <v>140.965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152</v>
      </c>
      <c r="AU118" s="253" t="s">
        <v>86</v>
      </c>
      <c r="AV118" s="12" t="s">
        <v>86</v>
      </c>
      <c r="AW118" s="12" t="s">
        <v>41</v>
      </c>
      <c r="AX118" s="12" t="s">
        <v>24</v>
      </c>
      <c r="AY118" s="253" t="s">
        <v>142</v>
      </c>
    </row>
    <row r="119" s="1" customFormat="1" ht="14.4" customHeight="1">
      <c r="B119" s="45"/>
      <c r="C119" s="265" t="s">
        <v>10</v>
      </c>
      <c r="D119" s="265" t="s">
        <v>246</v>
      </c>
      <c r="E119" s="266" t="s">
        <v>915</v>
      </c>
      <c r="F119" s="267" t="s">
        <v>916</v>
      </c>
      <c r="G119" s="268" t="s">
        <v>148</v>
      </c>
      <c r="H119" s="269">
        <v>155.06200000000001</v>
      </c>
      <c r="I119" s="270"/>
      <c r="J119" s="271">
        <f>ROUND(I119*H119,2)</f>
        <v>0</v>
      </c>
      <c r="K119" s="267" t="s">
        <v>441</v>
      </c>
      <c r="L119" s="272"/>
      <c r="M119" s="273" t="s">
        <v>22</v>
      </c>
      <c r="N119" s="274" t="s">
        <v>48</v>
      </c>
      <c r="O119" s="46"/>
      <c r="P119" s="229">
        <f>O119*H119</f>
        <v>0</v>
      </c>
      <c r="Q119" s="229">
        <v>0.00011</v>
      </c>
      <c r="R119" s="229">
        <f>Q119*H119</f>
        <v>0.01705682</v>
      </c>
      <c r="S119" s="229">
        <v>0</v>
      </c>
      <c r="T119" s="230">
        <f>S119*H119</f>
        <v>0</v>
      </c>
      <c r="AR119" s="23" t="s">
        <v>368</v>
      </c>
      <c r="AT119" s="23" t="s">
        <v>246</v>
      </c>
      <c r="AU119" s="23" t="s">
        <v>86</v>
      </c>
      <c r="AY119" s="23" t="s">
        <v>142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24</v>
      </c>
      <c r="BK119" s="231">
        <f>ROUND(I119*H119,2)</f>
        <v>0</v>
      </c>
      <c r="BL119" s="23" t="s">
        <v>271</v>
      </c>
      <c r="BM119" s="23" t="s">
        <v>917</v>
      </c>
    </row>
    <row r="120" s="12" customFormat="1">
      <c r="B120" s="243"/>
      <c r="C120" s="244"/>
      <c r="D120" s="234" t="s">
        <v>152</v>
      </c>
      <c r="E120" s="244"/>
      <c r="F120" s="246" t="s">
        <v>918</v>
      </c>
      <c r="G120" s="244"/>
      <c r="H120" s="247">
        <v>155.06200000000001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152</v>
      </c>
      <c r="AU120" s="253" t="s">
        <v>86</v>
      </c>
      <c r="AV120" s="12" t="s">
        <v>86</v>
      </c>
      <c r="AW120" s="12" t="s">
        <v>6</v>
      </c>
      <c r="AX120" s="12" t="s">
        <v>24</v>
      </c>
      <c r="AY120" s="253" t="s">
        <v>142</v>
      </c>
    </row>
    <row r="121" s="1" customFormat="1" ht="14.4" customHeight="1">
      <c r="B121" s="45"/>
      <c r="C121" s="220" t="s">
        <v>271</v>
      </c>
      <c r="D121" s="220" t="s">
        <v>145</v>
      </c>
      <c r="E121" s="221" t="s">
        <v>919</v>
      </c>
      <c r="F121" s="222" t="s">
        <v>920</v>
      </c>
      <c r="G121" s="223" t="s">
        <v>161</v>
      </c>
      <c r="H121" s="224">
        <v>1</v>
      </c>
      <c r="I121" s="225"/>
      <c r="J121" s="226">
        <f>ROUND(I121*H121,2)</f>
        <v>0</v>
      </c>
      <c r="K121" s="222" t="s">
        <v>441</v>
      </c>
      <c r="L121" s="71"/>
      <c r="M121" s="227" t="s">
        <v>22</v>
      </c>
      <c r="N121" s="228" t="s">
        <v>48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271</v>
      </c>
      <c r="AT121" s="23" t="s">
        <v>145</v>
      </c>
      <c r="AU121" s="23" t="s">
        <v>86</v>
      </c>
      <c r="AY121" s="23" t="s">
        <v>142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24</v>
      </c>
      <c r="BK121" s="231">
        <f>ROUND(I121*H121,2)</f>
        <v>0</v>
      </c>
      <c r="BL121" s="23" t="s">
        <v>271</v>
      </c>
      <c r="BM121" s="23" t="s">
        <v>921</v>
      </c>
    </row>
    <row r="122" s="1" customFormat="1" ht="22.8" customHeight="1">
      <c r="B122" s="45"/>
      <c r="C122" s="220" t="s">
        <v>275</v>
      </c>
      <c r="D122" s="220" t="s">
        <v>145</v>
      </c>
      <c r="E122" s="221" t="s">
        <v>922</v>
      </c>
      <c r="F122" s="222" t="s">
        <v>923</v>
      </c>
      <c r="G122" s="223" t="s">
        <v>420</v>
      </c>
      <c r="H122" s="275"/>
      <c r="I122" s="225"/>
      <c r="J122" s="226">
        <f>ROUND(I122*H122,2)</f>
        <v>0</v>
      </c>
      <c r="K122" s="222" t="s">
        <v>441</v>
      </c>
      <c r="L122" s="71"/>
      <c r="M122" s="227" t="s">
        <v>22</v>
      </c>
      <c r="N122" s="228" t="s">
        <v>48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271</v>
      </c>
      <c r="AT122" s="23" t="s">
        <v>145</v>
      </c>
      <c r="AU122" s="23" t="s">
        <v>86</v>
      </c>
      <c r="AY122" s="23" t="s">
        <v>142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24</v>
      </c>
      <c r="BK122" s="231">
        <f>ROUND(I122*H122,2)</f>
        <v>0</v>
      </c>
      <c r="BL122" s="23" t="s">
        <v>271</v>
      </c>
      <c r="BM122" s="23" t="s">
        <v>924</v>
      </c>
    </row>
    <row r="123" s="10" customFormat="1" ht="29.88" customHeight="1">
      <c r="B123" s="204"/>
      <c r="C123" s="205"/>
      <c r="D123" s="206" t="s">
        <v>76</v>
      </c>
      <c r="E123" s="218" t="s">
        <v>500</v>
      </c>
      <c r="F123" s="218" t="s">
        <v>501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SUM(P124:P142)</f>
        <v>0</v>
      </c>
      <c r="Q123" s="212"/>
      <c r="R123" s="213">
        <f>SUM(R124:R142)</f>
        <v>5.6075586000000008</v>
      </c>
      <c r="S123" s="212"/>
      <c r="T123" s="214">
        <f>SUM(T124:T142)</f>
        <v>0</v>
      </c>
      <c r="AR123" s="215" t="s">
        <v>86</v>
      </c>
      <c r="AT123" s="216" t="s">
        <v>76</v>
      </c>
      <c r="AU123" s="216" t="s">
        <v>24</v>
      </c>
      <c r="AY123" s="215" t="s">
        <v>142</v>
      </c>
      <c r="BK123" s="217">
        <f>SUM(BK124:BK142)</f>
        <v>0</v>
      </c>
    </row>
    <row r="124" s="1" customFormat="1" ht="22.8" customHeight="1">
      <c r="B124" s="45"/>
      <c r="C124" s="220" t="s">
        <v>280</v>
      </c>
      <c r="D124" s="220" t="s">
        <v>145</v>
      </c>
      <c r="E124" s="221" t="s">
        <v>925</v>
      </c>
      <c r="F124" s="222" t="s">
        <v>926</v>
      </c>
      <c r="G124" s="223" t="s">
        <v>166</v>
      </c>
      <c r="H124" s="224">
        <v>332.12</v>
      </c>
      <c r="I124" s="225"/>
      <c r="J124" s="226">
        <f>ROUND(I124*H124,2)</f>
        <v>0</v>
      </c>
      <c r="K124" s="222" t="s">
        <v>441</v>
      </c>
      <c r="L124" s="71"/>
      <c r="M124" s="227" t="s">
        <v>22</v>
      </c>
      <c r="N124" s="228" t="s">
        <v>48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271</v>
      </c>
      <c r="AT124" s="23" t="s">
        <v>145</v>
      </c>
      <c r="AU124" s="23" t="s">
        <v>86</v>
      </c>
      <c r="AY124" s="23" t="s">
        <v>142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24</v>
      </c>
      <c r="BK124" s="231">
        <f>ROUND(I124*H124,2)</f>
        <v>0</v>
      </c>
      <c r="BL124" s="23" t="s">
        <v>271</v>
      </c>
      <c r="BM124" s="23" t="s">
        <v>927</v>
      </c>
    </row>
    <row r="125" s="12" customFormat="1">
      <c r="B125" s="243"/>
      <c r="C125" s="244"/>
      <c r="D125" s="234" t="s">
        <v>152</v>
      </c>
      <c r="E125" s="245" t="s">
        <v>22</v>
      </c>
      <c r="F125" s="246" t="s">
        <v>928</v>
      </c>
      <c r="G125" s="244"/>
      <c r="H125" s="247">
        <v>27.120000000000001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152</v>
      </c>
      <c r="AU125" s="253" t="s">
        <v>86</v>
      </c>
      <c r="AV125" s="12" t="s">
        <v>86</v>
      </c>
      <c r="AW125" s="12" t="s">
        <v>41</v>
      </c>
      <c r="AX125" s="12" t="s">
        <v>77</v>
      </c>
      <c r="AY125" s="253" t="s">
        <v>142</v>
      </c>
    </row>
    <row r="126" s="12" customFormat="1">
      <c r="B126" s="243"/>
      <c r="C126" s="244"/>
      <c r="D126" s="234" t="s">
        <v>152</v>
      </c>
      <c r="E126" s="245" t="s">
        <v>22</v>
      </c>
      <c r="F126" s="246" t="s">
        <v>929</v>
      </c>
      <c r="G126" s="244"/>
      <c r="H126" s="247">
        <v>15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152</v>
      </c>
      <c r="AU126" s="253" t="s">
        <v>86</v>
      </c>
      <c r="AV126" s="12" t="s">
        <v>86</v>
      </c>
      <c r="AW126" s="12" t="s">
        <v>41</v>
      </c>
      <c r="AX126" s="12" t="s">
        <v>77</v>
      </c>
      <c r="AY126" s="253" t="s">
        <v>142</v>
      </c>
    </row>
    <row r="127" s="12" customFormat="1">
      <c r="B127" s="243"/>
      <c r="C127" s="244"/>
      <c r="D127" s="234" t="s">
        <v>152</v>
      </c>
      <c r="E127" s="245" t="s">
        <v>22</v>
      </c>
      <c r="F127" s="246" t="s">
        <v>930</v>
      </c>
      <c r="G127" s="244"/>
      <c r="H127" s="247">
        <v>30.399999999999999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152</v>
      </c>
      <c r="AU127" s="253" t="s">
        <v>86</v>
      </c>
      <c r="AV127" s="12" t="s">
        <v>86</v>
      </c>
      <c r="AW127" s="12" t="s">
        <v>41</v>
      </c>
      <c r="AX127" s="12" t="s">
        <v>77</v>
      </c>
      <c r="AY127" s="253" t="s">
        <v>142</v>
      </c>
    </row>
    <row r="128" s="12" customFormat="1">
      <c r="B128" s="243"/>
      <c r="C128" s="244"/>
      <c r="D128" s="234" t="s">
        <v>152</v>
      </c>
      <c r="E128" s="245" t="s">
        <v>22</v>
      </c>
      <c r="F128" s="246" t="s">
        <v>931</v>
      </c>
      <c r="G128" s="244"/>
      <c r="H128" s="247">
        <v>54.600000000000001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152</v>
      </c>
      <c r="AU128" s="253" t="s">
        <v>86</v>
      </c>
      <c r="AV128" s="12" t="s">
        <v>86</v>
      </c>
      <c r="AW128" s="12" t="s">
        <v>41</v>
      </c>
      <c r="AX128" s="12" t="s">
        <v>77</v>
      </c>
      <c r="AY128" s="253" t="s">
        <v>142</v>
      </c>
    </row>
    <row r="129" s="12" customFormat="1">
      <c r="B129" s="243"/>
      <c r="C129" s="244"/>
      <c r="D129" s="234" t="s">
        <v>152</v>
      </c>
      <c r="E129" s="245" t="s">
        <v>22</v>
      </c>
      <c r="F129" s="246" t="s">
        <v>932</v>
      </c>
      <c r="G129" s="244"/>
      <c r="H129" s="247">
        <v>30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152</v>
      </c>
      <c r="AU129" s="253" t="s">
        <v>86</v>
      </c>
      <c r="AV129" s="12" t="s">
        <v>86</v>
      </c>
      <c r="AW129" s="12" t="s">
        <v>41</v>
      </c>
      <c r="AX129" s="12" t="s">
        <v>77</v>
      </c>
      <c r="AY129" s="253" t="s">
        <v>142</v>
      </c>
    </row>
    <row r="130" s="12" customFormat="1">
      <c r="B130" s="243"/>
      <c r="C130" s="244"/>
      <c r="D130" s="234" t="s">
        <v>152</v>
      </c>
      <c r="E130" s="245" t="s">
        <v>22</v>
      </c>
      <c r="F130" s="246" t="s">
        <v>933</v>
      </c>
      <c r="G130" s="244"/>
      <c r="H130" s="247">
        <v>175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152</v>
      </c>
      <c r="AU130" s="253" t="s">
        <v>86</v>
      </c>
      <c r="AV130" s="12" t="s">
        <v>86</v>
      </c>
      <c r="AW130" s="12" t="s">
        <v>41</v>
      </c>
      <c r="AX130" s="12" t="s">
        <v>77</v>
      </c>
      <c r="AY130" s="253" t="s">
        <v>142</v>
      </c>
    </row>
    <row r="131" s="13" customFormat="1">
      <c r="B131" s="254"/>
      <c r="C131" s="255"/>
      <c r="D131" s="234" t="s">
        <v>152</v>
      </c>
      <c r="E131" s="256" t="s">
        <v>22</v>
      </c>
      <c r="F131" s="257" t="s">
        <v>158</v>
      </c>
      <c r="G131" s="255"/>
      <c r="H131" s="258">
        <v>332.12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152</v>
      </c>
      <c r="AU131" s="264" t="s">
        <v>86</v>
      </c>
      <c r="AV131" s="13" t="s">
        <v>150</v>
      </c>
      <c r="AW131" s="13" t="s">
        <v>41</v>
      </c>
      <c r="AX131" s="13" t="s">
        <v>24</v>
      </c>
      <c r="AY131" s="264" t="s">
        <v>142</v>
      </c>
    </row>
    <row r="132" s="1" customFormat="1" ht="14.4" customHeight="1">
      <c r="B132" s="45"/>
      <c r="C132" s="265" t="s">
        <v>286</v>
      </c>
      <c r="D132" s="265" t="s">
        <v>246</v>
      </c>
      <c r="E132" s="266" t="s">
        <v>934</v>
      </c>
      <c r="F132" s="267" t="s">
        <v>935</v>
      </c>
      <c r="G132" s="268" t="s">
        <v>307</v>
      </c>
      <c r="H132" s="269">
        <v>6.0800000000000001</v>
      </c>
      <c r="I132" s="270"/>
      <c r="J132" s="271">
        <f>ROUND(I132*H132,2)</f>
        <v>0</v>
      </c>
      <c r="K132" s="267" t="s">
        <v>441</v>
      </c>
      <c r="L132" s="272"/>
      <c r="M132" s="273" t="s">
        <v>22</v>
      </c>
      <c r="N132" s="274" t="s">
        <v>48</v>
      </c>
      <c r="O132" s="46"/>
      <c r="P132" s="229">
        <f>O132*H132</f>
        <v>0</v>
      </c>
      <c r="Q132" s="229">
        <v>0.55000000000000004</v>
      </c>
      <c r="R132" s="229">
        <f>Q132*H132</f>
        <v>3.3440000000000003</v>
      </c>
      <c r="S132" s="229">
        <v>0</v>
      </c>
      <c r="T132" s="230">
        <f>S132*H132</f>
        <v>0</v>
      </c>
      <c r="AR132" s="23" t="s">
        <v>368</v>
      </c>
      <c r="AT132" s="23" t="s">
        <v>246</v>
      </c>
      <c r="AU132" s="23" t="s">
        <v>86</v>
      </c>
      <c r="AY132" s="23" t="s">
        <v>142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24</v>
      </c>
      <c r="BK132" s="231">
        <f>ROUND(I132*H132,2)</f>
        <v>0</v>
      </c>
      <c r="BL132" s="23" t="s">
        <v>271</v>
      </c>
      <c r="BM132" s="23" t="s">
        <v>936</v>
      </c>
    </row>
    <row r="133" s="12" customFormat="1">
      <c r="B133" s="243"/>
      <c r="C133" s="244"/>
      <c r="D133" s="234" t="s">
        <v>152</v>
      </c>
      <c r="E133" s="245" t="s">
        <v>22</v>
      </c>
      <c r="F133" s="246" t="s">
        <v>937</v>
      </c>
      <c r="G133" s="244"/>
      <c r="H133" s="247">
        <v>5.79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152</v>
      </c>
      <c r="AU133" s="253" t="s">
        <v>86</v>
      </c>
      <c r="AV133" s="12" t="s">
        <v>86</v>
      </c>
      <c r="AW133" s="12" t="s">
        <v>41</v>
      </c>
      <c r="AX133" s="12" t="s">
        <v>24</v>
      </c>
      <c r="AY133" s="253" t="s">
        <v>142</v>
      </c>
    </row>
    <row r="134" s="12" customFormat="1">
      <c r="B134" s="243"/>
      <c r="C134" s="244"/>
      <c r="D134" s="234" t="s">
        <v>152</v>
      </c>
      <c r="E134" s="244"/>
      <c r="F134" s="246" t="s">
        <v>938</v>
      </c>
      <c r="G134" s="244"/>
      <c r="H134" s="247">
        <v>6.0800000000000001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152</v>
      </c>
      <c r="AU134" s="253" t="s">
        <v>86</v>
      </c>
      <c r="AV134" s="12" t="s">
        <v>86</v>
      </c>
      <c r="AW134" s="12" t="s">
        <v>6</v>
      </c>
      <c r="AX134" s="12" t="s">
        <v>24</v>
      </c>
      <c r="AY134" s="253" t="s">
        <v>142</v>
      </c>
    </row>
    <row r="135" s="1" customFormat="1" ht="22.8" customHeight="1">
      <c r="B135" s="45"/>
      <c r="C135" s="220" t="s">
        <v>290</v>
      </c>
      <c r="D135" s="220" t="s">
        <v>145</v>
      </c>
      <c r="E135" s="221" t="s">
        <v>939</v>
      </c>
      <c r="F135" s="222" t="s">
        <v>940</v>
      </c>
      <c r="G135" s="223" t="s">
        <v>148</v>
      </c>
      <c r="H135" s="224">
        <v>140.965</v>
      </c>
      <c r="I135" s="225"/>
      <c r="J135" s="226">
        <f>ROUND(I135*H135,2)</f>
        <v>0</v>
      </c>
      <c r="K135" s="222" t="s">
        <v>441</v>
      </c>
      <c r="L135" s="71"/>
      <c r="M135" s="227" t="s">
        <v>22</v>
      </c>
      <c r="N135" s="228" t="s">
        <v>48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271</v>
      </c>
      <c r="AT135" s="23" t="s">
        <v>145</v>
      </c>
      <c r="AU135" s="23" t="s">
        <v>86</v>
      </c>
      <c r="AY135" s="23" t="s">
        <v>142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24</v>
      </c>
      <c r="BK135" s="231">
        <f>ROUND(I135*H135,2)</f>
        <v>0</v>
      </c>
      <c r="BL135" s="23" t="s">
        <v>271</v>
      </c>
      <c r="BM135" s="23" t="s">
        <v>941</v>
      </c>
    </row>
    <row r="136" s="12" customFormat="1">
      <c r="B136" s="243"/>
      <c r="C136" s="244"/>
      <c r="D136" s="234" t="s">
        <v>152</v>
      </c>
      <c r="E136" s="245" t="s">
        <v>22</v>
      </c>
      <c r="F136" s="246" t="s">
        <v>901</v>
      </c>
      <c r="G136" s="244"/>
      <c r="H136" s="247">
        <v>140.965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152</v>
      </c>
      <c r="AU136" s="253" t="s">
        <v>86</v>
      </c>
      <c r="AV136" s="12" t="s">
        <v>86</v>
      </c>
      <c r="AW136" s="12" t="s">
        <v>41</v>
      </c>
      <c r="AX136" s="12" t="s">
        <v>24</v>
      </c>
      <c r="AY136" s="253" t="s">
        <v>142</v>
      </c>
    </row>
    <row r="137" s="1" customFormat="1" ht="14.4" customHeight="1">
      <c r="B137" s="45"/>
      <c r="C137" s="265" t="s">
        <v>9</v>
      </c>
      <c r="D137" s="265" t="s">
        <v>246</v>
      </c>
      <c r="E137" s="266" t="s">
        <v>942</v>
      </c>
      <c r="F137" s="267" t="s">
        <v>943</v>
      </c>
      <c r="G137" s="268" t="s">
        <v>307</v>
      </c>
      <c r="H137" s="269">
        <v>3.7000000000000002</v>
      </c>
      <c r="I137" s="270"/>
      <c r="J137" s="271">
        <f>ROUND(I137*H137,2)</f>
        <v>0</v>
      </c>
      <c r="K137" s="267" t="s">
        <v>441</v>
      </c>
      <c r="L137" s="272"/>
      <c r="M137" s="273" t="s">
        <v>22</v>
      </c>
      <c r="N137" s="274" t="s">
        <v>48</v>
      </c>
      <c r="O137" s="46"/>
      <c r="P137" s="229">
        <f>O137*H137</f>
        <v>0</v>
      </c>
      <c r="Q137" s="229">
        <v>0.55000000000000004</v>
      </c>
      <c r="R137" s="229">
        <f>Q137*H137</f>
        <v>2.0350000000000001</v>
      </c>
      <c r="S137" s="229">
        <v>0</v>
      </c>
      <c r="T137" s="230">
        <f>S137*H137</f>
        <v>0</v>
      </c>
      <c r="AR137" s="23" t="s">
        <v>368</v>
      </c>
      <c r="AT137" s="23" t="s">
        <v>246</v>
      </c>
      <c r="AU137" s="23" t="s">
        <v>86</v>
      </c>
      <c r="AY137" s="23" t="s">
        <v>142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24</v>
      </c>
      <c r="BK137" s="231">
        <f>ROUND(I137*H137,2)</f>
        <v>0</v>
      </c>
      <c r="BL137" s="23" t="s">
        <v>271</v>
      </c>
      <c r="BM137" s="23" t="s">
        <v>944</v>
      </c>
    </row>
    <row r="138" s="12" customFormat="1">
      <c r="B138" s="243"/>
      <c r="C138" s="244"/>
      <c r="D138" s="234" t="s">
        <v>152</v>
      </c>
      <c r="E138" s="245" t="s">
        <v>22</v>
      </c>
      <c r="F138" s="246" t="s">
        <v>945</v>
      </c>
      <c r="G138" s="244"/>
      <c r="H138" s="247">
        <v>3.524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152</v>
      </c>
      <c r="AU138" s="253" t="s">
        <v>86</v>
      </c>
      <c r="AV138" s="12" t="s">
        <v>86</v>
      </c>
      <c r="AW138" s="12" t="s">
        <v>41</v>
      </c>
      <c r="AX138" s="12" t="s">
        <v>24</v>
      </c>
      <c r="AY138" s="253" t="s">
        <v>142</v>
      </c>
    </row>
    <row r="139" s="12" customFormat="1">
      <c r="B139" s="243"/>
      <c r="C139" s="244"/>
      <c r="D139" s="234" t="s">
        <v>152</v>
      </c>
      <c r="E139" s="244"/>
      <c r="F139" s="246" t="s">
        <v>946</v>
      </c>
      <c r="G139" s="244"/>
      <c r="H139" s="247">
        <v>3.7000000000000002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152</v>
      </c>
      <c r="AU139" s="253" t="s">
        <v>86</v>
      </c>
      <c r="AV139" s="12" t="s">
        <v>86</v>
      </c>
      <c r="AW139" s="12" t="s">
        <v>6</v>
      </c>
      <c r="AX139" s="12" t="s">
        <v>24</v>
      </c>
      <c r="AY139" s="253" t="s">
        <v>142</v>
      </c>
    </row>
    <row r="140" s="1" customFormat="1" ht="22.8" customHeight="1">
      <c r="B140" s="45"/>
      <c r="C140" s="220" t="s">
        <v>300</v>
      </c>
      <c r="D140" s="220" t="s">
        <v>145</v>
      </c>
      <c r="E140" s="221" t="s">
        <v>947</v>
      </c>
      <c r="F140" s="222" t="s">
        <v>948</v>
      </c>
      <c r="G140" s="223" t="s">
        <v>307</v>
      </c>
      <c r="H140" s="224">
        <v>9.7799999999999994</v>
      </c>
      <c r="I140" s="225"/>
      <c r="J140" s="226">
        <f>ROUND(I140*H140,2)</f>
        <v>0</v>
      </c>
      <c r="K140" s="222" t="s">
        <v>441</v>
      </c>
      <c r="L140" s="71"/>
      <c r="M140" s="227" t="s">
        <v>22</v>
      </c>
      <c r="N140" s="228" t="s">
        <v>48</v>
      </c>
      <c r="O140" s="46"/>
      <c r="P140" s="229">
        <f>O140*H140</f>
        <v>0</v>
      </c>
      <c r="Q140" s="229">
        <v>0.023369999999999998</v>
      </c>
      <c r="R140" s="229">
        <f>Q140*H140</f>
        <v>0.22855859999999997</v>
      </c>
      <c r="S140" s="229">
        <v>0</v>
      </c>
      <c r="T140" s="230">
        <f>S140*H140</f>
        <v>0</v>
      </c>
      <c r="AR140" s="23" t="s">
        <v>271</v>
      </c>
      <c r="AT140" s="23" t="s">
        <v>145</v>
      </c>
      <c r="AU140" s="23" t="s">
        <v>86</v>
      </c>
      <c r="AY140" s="23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24</v>
      </c>
      <c r="BK140" s="231">
        <f>ROUND(I140*H140,2)</f>
        <v>0</v>
      </c>
      <c r="BL140" s="23" t="s">
        <v>271</v>
      </c>
      <c r="BM140" s="23" t="s">
        <v>949</v>
      </c>
    </row>
    <row r="141" s="12" customFormat="1">
      <c r="B141" s="243"/>
      <c r="C141" s="244"/>
      <c r="D141" s="234" t="s">
        <v>152</v>
      </c>
      <c r="E141" s="245" t="s">
        <v>22</v>
      </c>
      <c r="F141" s="246" t="s">
        <v>950</v>
      </c>
      <c r="G141" s="244"/>
      <c r="H141" s="247">
        <v>9.7799999999999994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152</v>
      </c>
      <c r="AU141" s="253" t="s">
        <v>86</v>
      </c>
      <c r="AV141" s="12" t="s">
        <v>86</v>
      </c>
      <c r="AW141" s="12" t="s">
        <v>41</v>
      </c>
      <c r="AX141" s="12" t="s">
        <v>24</v>
      </c>
      <c r="AY141" s="253" t="s">
        <v>142</v>
      </c>
    </row>
    <row r="142" s="1" customFormat="1" ht="14.4" customHeight="1">
      <c r="B142" s="45"/>
      <c r="C142" s="220" t="s">
        <v>304</v>
      </c>
      <c r="D142" s="220" t="s">
        <v>145</v>
      </c>
      <c r="E142" s="221" t="s">
        <v>951</v>
      </c>
      <c r="F142" s="222" t="s">
        <v>952</v>
      </c>
      <c r="G142" s="223" t="s">
        <v>384</v>
      </c>
      <c r="H142" s="224">
        <v>5.6079999999999997</v>
      </c>
      <c r="I142" s="225"/>
      <c r="J142" s="226">
        <f>ROUND(I142*H142,2)</f>
        <v>0</v>
      </c>
      <c r="K142" s="222" t="s">
        <v>441</v>
      </c>
      <c r="L142" s="71"/>
      <c r="M142" s="227" t="s">
        <v>22</v>
      </c>
      <c r="N142" s="228" t="s">
        <v>48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271</v>
      </c>
      <c r="AT142" s="23" t="s">
        <v>145</v>
      </c>
      <c r="AU142" s="23" t="s">
        <v>86</v>
      </c>
      <c r="AY142" s="23" t="s">
        <v>142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24</v>
      </c>
      <c r="BK142" s="231">
        <f>ROUND(I142*H142,2)</f>
        <v>0</v>
      </c>
      <c r="BL142" s="23" t="s">
        <v>271</v>
      </c>
      <c r="BM142" s="23" t="s">
        <v>953</v>
      </c>
    </row>
    <row r="143" s="10" customFormat="1" ht="29.88" customHeight="1">
      <c r="B143" s="204"/>
      <c r="C143" s="205"/>
      <c r="D143" s="206" t="s">
        <v>76</v>
      </c>
      <c r="E143" s="218" t="s">
        <v>517</v>
      </c>
      <c r="F143" s="218" t="s">
        <v>518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SUM(P144:P153)</f>
        <v>0</v>
      </c>
      <c r="Q143" s="212"/>
      <c r="R143" s="213">
        <f>SUM(R144:R153)</f>
        <v>0.10745350000000001</v>
      </c>
      <c r="S143" s="212"/>
      <c r="T143" s="214">
        <f>SUM(T144:T153)</f>
        <v>0.0453625</v>
      </c>
      <c r="AR143" s="215" t="s">
        <v>86</v>
      </c>
      <c r="AT143" s="216" t="s">
        <v>76</v>
      </c>
      <c r="AU143" s="216" t="s">
        <v>24</v>
      </c>
      <c r="AY143" s="215" t="s">
        <v>142</v>
      </c>
      <c r="BK143" s="217">
        <f>SUM(BK144:BK153)</f>
        <v>0</v>
      </c>
    </row>
    <row r="144" s="1" customFormat="1" ht="14.4" customHeight="1">
      <c r="B144" s="45"/>
      <c r="C144" s="220" t="s">
        <v>315</v>
      </c>
      <c r="D144" s="220" t="s">
        <v>145</v>
      </c>
      <c r="E144" s="221" t="s">
        <v>954</v>
      </c>
      <c r="F144" s="222" t="s">
        <v>955</v>
      </c>
      <c r="G144" s="223" t="s">
        <v>166</v>
      </c>
      <c r="H144" s="224">
        <v>11.85</v>
      </c>
      <c r="I144" s="225"/>
      <c r="J144" s="226">
        <f>ROUND(I144*H144,2)</f>
        <v>0</v>
      </c>
      <c r="K144" s="222" t="s">
        <v>441</v>
      </c>
      <c r="L144" s="71"/>
      <c r="M144" s="227" t="s">
        <v>22</v>
      </c>
      <c r="N144" s="228" t="s">
        <v>48</v>
      </c>
      <c r="O144" s="46"/>
      <c r="P144" s="229">
        <f>O144*H144</f>
        <v>0</v>
      </c>
      <c r="Q144" s="229">
        <v>4.0000000000000003E-05</v>
      </c>
      <c r="R144" s="229">
        <f>Q144*H144</f>
        <v>0.00047400000000000003</v>
      </c>
      <c r="S144" s="229">
        <v>0</v>
      </c>
      <c r="T144" s="230">
        <f>S144*H144</f>
        <v>0</v>
      </c>
      <c r="AR144" s="23" t="s">
        <v>271</v>
      </c>
      <c r="AT144" s="23" t="s">
        <v>145</v>
      </c>
      <c r="AU144" s="23" t="s">
        <v>86</v>
      </c>
      <c r="AY144" s="23" t="s">
        <v>142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24</v>
      </c>
      <c r="BK144" s="231">
        <f>ROUND(I144*H144,2)</f>
        <v>0</v>
      </c>
      <c r="BL144" s="23" t="s">
        <v>271</v>
      </c>
      <c r="BM144" s="23" t="s">
        <v>956</v>
      </c>
    </row>
    <row r="145" s="12" customFormat="1">
      <c r="B145" s="243"/>
      <c r="C145" s="244"/>
      <c r="D145" s="234" t="s">
        <v>152</v>
      </c>
      <c r="E145" s="245" t="s">
        <v>22</v>
      </c>
      <c r="F145" s="246" t="s">
        <v>957</v>
      </c>
      <c r="G145" s="244"/>
      <c r="H145" s="247">
        <v>11.85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152</v>
      </c>
      <c r="AU145" s="253" t="s">
        <v>86</v>
      </c>
      <c r="AV145" s="12" t="s">
        <v>86</v>
      </c>
      <c r="AW145" s="12" t="s">
        <v>41</v>
      </c>
      <c r="AX145" s="12" t="s">
        <v>24</v>
      </c>
      <c r="AY145" s="253" t="s">
        <v>142</v>
      </c>
    </row>
    <row r="146" s="1" customFormat="1" ht="14.4" customHeight="1">
      <c r="B146" s="45"/>
      <c r="C146" s="220" t="s">
        <v>319</v>
      </c>
      <c r="D146" s="220" t="s">
        <v>145</v>
      </c>
      <c r="E146" s="221" t="s">
        <v>958</v>
      </c>
      <c r="F146" s="222" t="s">
        <v>959</v>
      </c>
      <c r="G146" s="223" t="s">
        <v>166</v>
      </c>
      <c r="H146" s="224">
        <v>23.75</v>
      </c>
      <c r="I146" s="225"/>
      <c r="J146" s="226">
        <f>ROUND(I146*H146,2)</f>
        <v>0</v>
      </c>
      <c r="K146" s="222" t="s">
        <v>441</v>
      </c>
      <c r="L146" s="71"/>
      <c r="M146" s="227" t="s">
        <v>22</v>
      </c>
      <c r="N146" s="228" t="s">
        <v>48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0.00191</v>
      </c>
      <c r="T146" s="230">
        <f>S146*H146</f>
        <v>0.0453625</v>
      </c>
      <c r="AR146" s="23" t="s">
        <v>271</v>
      </c>
      <c r="AT146" s="23" t="s">
        <v>145</v>
      </c>
      <c r="AU146" s="23" t="s">
        <v>86</v>
      </c>
      <c r="AY146" s="23" t="s">
        <v>142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24</v>
      </c>
      <c r="BK146" s="231">
        <f>ROUND(I146*H146,2)</f>
        <v>0</v>
      </c>
      <c r="BL146" s="23" t="s">
        <v>271</v>
      </c>
      <c r="BM146" s="23" t="s">
        <v>960</v>
      </c>
    </row>
    <row r="147" s="12" customFormat="1">
      <c r="B147" s="243"/>
      <c r="C147" s="244"/>
      <c r="D147" s="234" t="s">
        <v>152</v>
      </c>
      <c r="E147" s="245" t="s">
        <v>22</v>
      </c>
      <c r="F147" s="246" t="s">
        <v>961</v>
      </c>
      <c r="G147" s="244"/>
      <c r="H147" s="247">
        <v>23.75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152</v>
      </c>
      <c r="AU147" s="253" t="s">
        <v>86</v>
      </c>
      <c r="AV147" s="12" t="s">
        <v>86</v>
      </c>
      <c r="AW147" s="12" t="s">
        <v>41</v>
      </c>
      <c r="AX147" s="12" t="s">
        <v>24</v>
      </c>
      <c r="AY147" s="253" t="s">
        <v>142</v>
      </c>
    </row>
    <row r="148" s="1" customFormat="1" ht="14.4" customHeight="1">
      <c r="B148" s="45"/>
      <c r="C148" s="220" t="s">
        <v>324</v>
      </c>
      <c r="D148" s="220" t="s">
        <v>145</v>
      </c>
      <c r="E148" s="221" t="s">
        <v>962</v>
      </c>
      <c r="F148" s="222" t="s">
        <v>963</v>
      </c>
      <c r="G148" s="223" t="s">
        <v>166</v>
      </c>
      <c r="H148" s="224">
        <v>49.5</v>
      </c>
      <c r="I148" s="225"/>
      <c r="J148" s="226">
        <f>ROUND(I148*H148,2)</f>
        <v>0</v>
      </c>
      <c r="K148" s="222" t="s">
        <v>441</v>
      </c>
      <c r="L148" s="71"/>
      <c r="M148" s="227" t="s">
        <v>22</v>
      </c>
      <c r="N148" s="228" t="s">
        <v>48</v>
      </c>
      <c r="O148" s="46"/>
      <c r="P148" s="229">
        <f>O148*H148</f>
        <v>0</v>
      </c>
      <c r="Q148" s="229">
        <v>0.0012099999999999999</v>
      </c>
      <c r="R148" s="229">
        <f>Q148*H148</f>
        <v>0.059894999999999997</v>
      </c>
      <c r="S148" s="229">
        <v>0</v>
      </c>
      <c r="T148" s="230">
        <f>S148*H148</f>
        <v>0</v>
      </c>
      <c r="AR148" s="23" t="s">
        <v>271</v>
      </c>
      <c r="AT148" s="23" t="s">
        <v>145</v>
      </c>
      <c r="AU148" s="23" t="s">
        <v>86</v>
      </c>
      <c r="AY148" s="23" t="s">
        <v>142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24</v>
      </c>
      <c r="BK148" s="231">
        <f>ROUND(I148*H148,2)</f>
        <v>0</v>
      </c>
      <c r="BL148" s="23" t="s">
        <v>271</v>
      </c>
      <c r="BM148" s="23" t="s">
        <v>964</v>
      </c>
    </row>
    <row r="149" s="12" customFormat="1">
      <c r="B149" s="243"/>
      <c r="C149" s="244"/>
      <c r="D149" s="234" t="s">
        <v>152</v>
      </c>
      <c r="E149" s="245" t="s">
        <v>22</v>
      </c>
      <c r="F149" s="246" t="s">
        <v>965</v>
      </c>
      <c r="G149" s="244"/>
      <c r="H149" s="247">
        <v>49.5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152</v>
      </c>
      <c r="AU149" s="253" t="s">
        <v>86</v>
      </c>
      <c r="AV149" s="12" t="s">
        <v>86</v>
      </c>
      <c r="AW149" s="12" t="s">
        <v>41</v>
      </c>
      <c r="AX149" s="12" t="s">
        <v>24</v>
      </c>
      <c r="AY149" s="253" t="s">
        <v>142</v>
      </c>
    </row>
    <row r="150" s="1" customFormat="1" ht="14.4" customHeight="1">
      <c r="B150" s="45"/>
      <c r="C150" s="220" t="s">
        <v>330</v>
      </c>
      <c r="D150" s="220" t="s">
        <v>145</v>
      </c>
      <c r="E150" s="221" t="s">
        <v>534</v>
      </c>
      <c r="F150" s="222" t="s">
        <v>535</v>
      </c>
      <c r="G150" s="223" t="s">
        <v>166</v>
      </c>
      <c r="H150" s="224">
        <v>13.65</v>
      </c>
      <c r="I150" s="225"/>
      <c r="J150" s="226">
        <f>ROUND(I150*H150,2)</f>
        <v>0</v>
      </c>
      <c r="K150" s="222" t="s">
        <v>441</v>
      </c>
      <c r="L150" s="71"/>
      <c r="M150" s="227" t="s">
        <v>22</v>
      </c>
      <c r="N150" s="228" t="s">
        <v>48</v>
      </c>
      <c r="O150" s="46"/>
      <c r="P150" s="229">
        <f>O150*H150</f>
        <v>0</v>
      </c>
      <c r="Q150" s="229">
        <v>0.0020100000000000001</v>
      </c>
      <c r="R150" s="229">
        <f>Q150*H150</f>
        <v>0.027436500000000003</v>
      </c>
      <c r="S150" s="229">
        <v>0</v>
      </c>
      <c r="T150" s="230">
        <f>S150*H150</f>
        <v>0</v>
      </c>
      <c r="AR150" s="23" t="s">
        <v>271</v>
      </c>
      <c r="AT150" s="23" t="s">
        <v>145</v>
      </c>
      <c r="AU150" s="23" t="s">
        <v>86</v>
      </c>
      <c r="AY150" s="23" t="s">
        <v>142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24</v>
      </c>
      <c r="BK150" s="231">
        <f>ROUND(I150*H150,2)</f>
        <v>0</v>
      </c>
      <c r="BL150" s="23" t="s">
        <v>271</v>
      </c>
      <c r="BM150" s="23" t="s">
        <v>966</v>
      </c>
    </row>
    <row r="151" s="1" customFormat="1" ht="22.8" customHeight="1">
      <c r="B151" s="45"/>
      <c r="C151" s="220" t="s">
        <v>339</v>
      </c>
      <c r="D151" s="220" t="s">
        <v>145</v>
      </c>
      <c r="E151" s="221" t="s">
        <v>967</v>
      </c>
      <c r="F151" s="222" t="s">
        <v>968</v>
      </c>
      <c r="G151" s="223" t="s">
        <v>166</v>
      </c>
      <c r="H151" s="224">
        <v>6.4000000000000004</v>
      </c>
      <c r="I151" s="225"/>
      <c r="J151" s="226">
        <f>ROUND(I151*H151,2)</f>
        <v>0</v>
      </c>
      <c r="K151" s="222" t="s">
        <v>441</v>
      </c>
      <c r="L151" s="71"/>
      <c r="M151" s="227" t="s">
        <v>22</v>
      </c>
      <c r="N151" s="228" t="s">
        <v>48</v>
      </c>
      <c r="O151" s="46"/>
      <c r="P151" s="229">
        <f>O151*H151</f>
        <v>0</v>
      </c>
      <c r="Q151" s="229">
        <v>0.0030699999999999998</v>
      </c>
      <c r="R151" s="229">
        <f>Q151*H151</f>
        <v>0.019647999999999999</v>
      </c>
      <c r="S151" s="229">
        <v>0</v>
      </c>
      <c r="T151" s="230">
        <f>S151*H151</f>
        <v>0</v>
      </c>
      <c r="AR151" s="23" t="s">
        <v>271</v>
      </c>
      <c r="AT151" s="23" t="s">
        <v>145</v>
      </c>
      <c r="AU151" s="23" t="s">
        <v>86</v>
      </c>
      <c r="AY151" s="23" t="s">
        <v>142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24</v>
      </c>
      <c r="BK151" s="231">
        <f>ROUND(I151*H151,2)</f>
        <v>0</v>
      </c>
      <c r="BL151" s="23" t="s">
        <v>271</v>
      </c>
      <c r="BM151" s="23" t="s">
        <v>969</v>
      </c>
    </row>
    <row r="152" s="12" customFormat="1">
      <c r="B152" s="243"/>
      <c r="C152" s="244"/>
      <c r="D152" s="234" t="s">
        <v>152</v>
      </c>
      <c r="E152" s="245" t="s">
        <v>22</v>
      </c>
      <c r="F152" s="246" t="s">
        <v>970</v>
      </c>
      <c r="G152" s="244"/>
      <c r="H152" s="247">
        <v>6.4000000000000004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152</v>
      </c>
      <c r="AU152" s="253" t="s">
        <v>86</v>
      </c>
      <c r="AV152" s="12" t="s">
        <v>86</v>
      </c>
      <c r="AW152" s="12" t="s">
        <v>41</v>
      </c>
      <c r="AX152" s="12" t="s">
        <v>24</v>
      </c>
      <c r="AY152" s="253" t="s">
        <v>142</v>
      </c>
    </row>
    <row r="153" s="1" customFormat="1" ht="22.8" customHeight="1">
      <c r="B153" s="45"/>
      <c r="C153" s="220" t="s">
        <v>347</v>
      </c>
      <c r="D153" s="220" t="s">
        <v>145</v>
      </c>
      <c r="E153" s="221" t="s">
        <v>971</v>
      </c>
      <c r="F153" s="222" t="s">
        <v>972</v>
      </c>
      <c r="G153" s="223" t="s">
        <v>420</v>
      </c>
      <c r="H153" s="275"/>
      <c r="I153" s="225"/>
      <c r="J153" s="226">
        <f>ROUND(I153*H153,2)</f>
        <v>0</v>
      </c>
      <c r="K153" s="222" t="s">
        <v>441</v>
      </c>
      <c r="L153" s="71"/>
      <c r="M153" s="227" t="s">
        <v>22</v>
      </c>
      <c r="N153" s="228" t="s">
        <v>48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271</v>
      </c>
      <c r="AT153" s="23" t="s">
        <v>145</v>
      </c>
      <c r="AU153" s="23" t="s">
        <v>86</v>
      </c>
      <c r="AY153" s="23" t="s">
        <v>142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24</v>
      </c>
      <c r="BK153" s="231">
        <f>ROUND(I153*H153,2)</f>
        <v>0</v>
      </c>
      <c r="BL153" s="23" t="s">
        <v>271</v>
      </c>
      <c r="BM153" s="23" t="s">
        <v>973</v>
      </c>
    </row>
    <row r="154" s="10" customFormat="1" ht="29.88" customHeight="1">
      <c r="B154" s="204"/>
      <c r="C154" s="205"/>
      <c r="D154" s="206" t="s">
        <v>76</v>
      </c>
      <c r="E154" s="218" t="s">
        <v>974</v>
      </c>
      <c r="F154" s="218" t="s">
        <v>975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SUM(P155:P162)</f>
        <v>0</v>
      </c>
      <c r="Q154" s="212"/>
      <c r="R154" s="213">
        <f>SUM(R155:R162)</f>
        <v>0.051182999999999999</v>
      </c>
      <c r="S154" s="212"/>
      <c r="T154" s="214">
        <f>SUM(T155:T162)</f>
        <v>0</v>
      </c>
      <c r="AR154" s="215" t="s">
        <v>86</v>
      </c>
      <c r="AT154" s="216" t="s">
        <v>76</v>
      </c>
      <c r="AU154" s="216" t="s">
        <v>24</v>
      </c>
      <c r="AY154" s="215" t="s">
        <v>142</v>
      </c>
      <c r="BK154" s="217">
        <f>SUM(BK155:BK162)</f>
        <v>0</v>
      </c>
    </row>
    <row r="155" s="1" customFormat="1" ht="22.8" customHeight="1">
      <c r="B155" s="45"/>
      <c r="C155" s="220" t="s">
        <v>352</v>
      </c>
      <c r="D155" s="220" t="s">
        <v>145</v>
      </c>
      <c r="E155" s="221" t="s">
        <v>976</v>
      </c>
      <c r="F155" s="222" t="s">
        <v>977</v>
      </c>
      <c r="G155" s="223" t="s">
        <v>148</v>
      </c>
      <c r="H155" s="224">
        <v>24.199999999999999</v>
      </c>
      <c r="I155" s="225"/>
      <c r="J155" s="226">
        <f>ROUND(I155*H155,2)</f>
        <v>0</v>
      </c>
      <c r="K155" s="222" t="s">
        <v>441</v>
      </c>
      <c r="L155" s="71"/>
      <c r="M155" s="227" t="s">
        <v>22</v>
      </c>
      <c r="N155" s="228" t="s">
        <v>48</v>
      </c>
      <c r="O155" s="46"/>
      <c r="P155" s="229">
        <f>O155*H155</f>
        <v>0</v>
      </c>
      <c r="Q155" s="229">
        <v>0.00075000000000000002</v>
      </c>
      <c r="R155" s="229">
        <f>Q155*H155</f>
        <v>0.018149999999999999</v>
      </c>
      <c r="S155" s="229">
        <v>0</v>
      </c>
      <c r="T155" s="230">
        <f>S155*H155</f>
        <v>0</v>
      </c>
      <c r="AR155" s="23" t="s">
        <v>271</v>
      </c>
      <c r="AT155" s="23" t="s">
        <v>145</v>
      </c>
      <c r="AU155" s="23" t="s">
        <v>86</v>
      </c>
      <c r="AY155" s="23" t="s">
        <v>142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24</v>
      </c>
      <c r="BK155" s="231">
        <f>ROUND(I155*H155,2)</f>
        <v>0</v>
      </c>
      <c r="BL155" s="23" t="s">
        <v>271</v>
      </c>
      <c r="BM155" s="23" t="s">
        <v>978</v>
      </c>
    </row>
    <row r="156" s="12" customFormat="1">
      <c r="B156" s="243"/>
      <c r="C156" s="244"/>
      <c r="D156" s="234" t="s">
        <v>152</v>
      </c>
      <c r="E156" s="245" t="s">
        <v>22</v>
      </c>
      <c r="F156" s="246" t="s">
        <v>979</v>
      </c>
      <c r="G156" s="244"/>
      <c r="H156" s="247">
        <v>24.199999999999999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152</v>
      </c>
      <c r="AU156" s="253" t="s">
        <v>86</v>
      </c>
      <c r="AV156" s="12" t="s">
        <v>86</v>
      </c>
      <c r="AW156" s="12" t="s">
        <v>41</v>
      </c>
      <c r="AX156" s="12" t="s">
        <v>24</v>
      </c>
      <c r="AY156" s="253" t="s">
        <v>142</v>
      </c>
    </row>
    <row r="157" s="1" customFormat="1" ht="22.8" customHeight="1">
      <c r="B157" s="45"/>
      <c r="C157" s="265" t="s">
        <v>362</v>
      </c>
      <c r="D157" s="265" t="s">
        <v>246</v>
      </c>
      <c r="E157" s="266" t="s">
        <v>980</v>
      </c>
      <c r="F157" s="267" t="s">
        <v>981</v>
      </c>
      <c r="G157" s="268" t="s">
        <v>148</v>
      </c>
      <c r="H157" s="269">
        <v>25.41</v>
      </c>
      <c r="I157" s="270"/>
      <c r="J157" s="271">
        <f>ROUND(I157*H157,2)</f>
        <v>0</v>
      </c>
      <c r="K157" s="267" t="s">
        <v>441</v>
      </c>
      <c r="L157" s="272"/>
      <c r="M157" s="273" t="s">
        <v>22</v>
      </c>
      <c r="N157" s="274" t="s">
        <v>48</v>
      </c>
      <c r="O157" s="46"/>
      <c r="P157" s="229">
        <f>O157*H157</f>
        <v>0</v>
      </c>
      <c r="Q157" s="229">
        <v>0.0012999999999999999</v>
      </c>
      <c r="R157" s="229">
        <f>Q157*H157</f>
        <v>0.033033</v>
      </c>
      <c r="S157" s="229">
        <v>0</v>
      </c>
      <c r="T157" s="230">
        <f>S157*H157</f>
        <v>0</v>
      </c>
      <c r="AR157" s="23" t="s">
        <v>368</v>
      </c>
      <c r="AT157" s="23" t="s">
        <v>246</v>
      </c>
      <c r="AU157" s="23" t="s">
        <v>86</v>
      </c>
      <c r="AY157" s="23" t="s">
        <v>142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24</v>
      </c>
      <c r="BK157" s="231">
        <f>ROUND(I157*H157,2)</f>
        <v>0</v>
      </c>
      <c r="BL157" s="23" t="s">
        <v>271</v>
      </c>
      <c r="BM157" s="23" t="s">
        <v>982</v>
      </c>
    </row>
    <row r="158" s="12" customFormat="1">
      <c r="B158" s="243"/>
      <c r="C158" s="244"/>
      <c r="D158" s="234" t="s">
        <v>152</v>
      </c>
      <c r="E158" s="244"/>
      <c r="F158" s="246" t="s">
        <v>983</v>
      </c>
      <c r="G158" s="244"/>
      <c r="H158" s="247">
        <v>25.41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152</v>
      </c>
      <c r="AU158" s="253" t="s">
        <v>86</v>
      </c>
      <c r="AV158" s="12" t="s">
        <v>86</v>
      </c>
      <c r="AW158" s="12" t="s">
        <v>6</v>
      </c>
      <c r="AX158" s="12" t="s">
        <v>24</v>
      </c>
      <c r="AY158" s="253" t="s">
        <v>142</v>
      </c>
    </row>
    <row r="159" s="1" customFormat="1" ht="14.4" customHeight="1">
      <c r="B159" s="45"/>
      <c r="C159" s="220" t="s">
        <v>368</v>
      </c>
      <c r="D159" s="220" t="s">
        <v>145</v>
      </c>
      <c r="E159" s="221" t="s">
        <v>984</v>
      </c>
      <c r="F159" s="222" t="s">
        <v>985</v>
      </c>
      <c r="G159" s="223" t="s">
        <v>166</v>
      </c>
      <c r="H159" s="224">
        <v>28.199999999999999</v>
      </c>
      <c r="I159" s="225"/>
      <c r="J159" s="226">
        <f>ROUND(I159*H159,2)</f>
        <v>0</v>
      </c>
      <c r="K159" s="222" t="s">
        <v>441</v>
      </c>
      <c r="L159" s="71"/>
      <c r="M159" s="227" t="s">
        <v>22</v>
      </c>
      <c r="N159" s="228" t="s">
        <v>48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271</v>
      </c>
      <c r="AT159" s="23" t="s">
        <v>145</v>
      </c>
      <c r="AU159" s="23" t="s">
        <v>86</v>
      </c>
      <c r="AY159" s="23" t="s">
        <v>142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24</v>
      </c>
      <c r="BK159" s="231">
        <f>ROUND(I159*H159,2)</f>
        <v>0</v>
      </c>
      <c r="BL159" s="23" t="s">
        <v>271</v>
      </c>
      <c r="BM159" s="23" t="s">
        <v>986</v>
      </c>
    </row>
    <row r="160" s="12" customFormat="1">
      <c r="B160" s="243"/>
      <c r="C160" s="244"/>
      <c r="D160" s="234" t="s">
        <v>152</v>
      </c>
      <c r="E160" s="245" t="s">
        <v>22</v>
      </c>
      <c r="F160" s="246" t="s">
        <v>987</v>
      </c>
      <c r="G160" s="244"/>
      <c r="H160" s="247">
        <v>28.199999999999999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152</v>
      </c>
      <c r="AU160" s="253" t="s">
        <v>86</v>
      </c>
      <c r="AV160" s="12" t="s">
        <v>86</v>
      </c>
      <c r="AW160" s="12" t="s">
        <v>41</v>
      </c>
      <c r="AX160" s="12" t="s">
        <v>24</v>
      </c>
      <c r="AY160" s="253" t="s">
        <v>142</v>
      </c>
    </row>
    <row r="161" s="1" customFormat="1" ht="14.4" customHeight="1">
      <c r="B161" s="45"/>
      <c r="C161" s="220" t="s">
        <v>373</v>
      </c>
      <c r="D161" s="220" t="s">
        <v>145</v>
      </c>
      <c r="E161" s="221" t="s">
        <v>988</v>
      </c>
      <c r="F161" s="222" t="s">
        <v>989</v>
      </c>
      <c r="G161" s="223" t="s">
        <v>166</v>
      </c>
      <c r="H161" s="224">
        <v>2</v>
      </c>
      <c r="I161" s="225"/>
      <c r="J161" s="226">
        <f>ROUND(I161*H161,2)</f>
        <v>0</v>
      </c>
      <c r="K161" s="222" t="s">
        <v>441</v>
      </c>
      <c r="L161" s="71"/>
      <c r="M161" s="227" t="s">
        <v>22</v>
      </c>
      <c r="N161" s="228" t="s">
        <v>48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271</v>
      </c>
      <c r="AT161" s="23" t="s">
        <v>145</v>
      </c>
      <c r="AU161" s="23" t="s">
        <v>86</v>
      </c>
      <c r="AY161" s="23" t="s">
        <v>142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24</v>
      </c>
      <c r="BK161" s="231">
        <f>ROUND(I161*H161,2)</f>
        <v>0</v>
      </c>
      <c r="BL161" s="23" t="s">
        <v>271</v>
      </c>
      <c r="BM161" s="23" t="s">
        <v>990</v>
      </c>
    </row>
    <row r="162" s="1" customFormat="1" ht="22.8" customHeight="1">
      <c r="B162" s="45"/>
      <c r="C162" s="220" t="s">
        <v>381</v>
      </c>
      <c r="D162" s="220" t="s">
        <v>145</v>
      </c>
      <c r="E162" s="221" t="s">
        <v>991</v>
      </c>
      <c r="F162" s="222" t="s">
        <v>992</v>
      </c>
      <c r="G162" s="223" t="s">
        <v>420</v>
      </c>
      <c r="H162" s="275"/>
      <c r="I162" s="225"/>
      <c r="J162" s="226">
        <f>ROUND(I162*H162,2)</f>
        <v>0</v>
      </c>
      <c r="K162" s="222" t="s">
        <v>441</v>
      </c>
      <c r="L162" s="71"/>
      <c r="M162" s="227" t="s">
        <v>22</v>
      </c>
      <c r="N162" s="228" t="s">
        <v>48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271</v>
      </c>
      <c r="AT162" s="23" t="s">
        <v>145</v>
      </c>
      <c r="AU162" s="23" t="s">
        <v>86</v>
      </c>
      <c r="AY162" s="23" t="s">
        <v>142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24</v>
      </c>
      <c r="BK162" s="231">
        <f>ROUND(I162*H162,2)</f>
        <v>0</v>
      </c>
      <c r="BL162" s="23" t="s">
        <v>271</v>
      </c>
      <c r="BM162" s="23" t="s">
        <v>993</v>
      </c>
    </row>
    <row r="163" s="10" customFormat="1" ht="29.88" customHeight="1">
      <c r="B163" s="204"/>
      <c r="C163" s="205"/>
      <c r="D163" s="206" t="s">
        <v>76</v>
      </c>
      <c r="E163" s="218" t="s">
        <v>547</v>
      </c>
      <c r="F163" s="218" t="s">
        <v>548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SUM(P164:P174)</f>
        <v>0</v>
      </c>
      <c r="Q163" s="212"/>
      <c r="R163" s="213">
        <f>SUM(R164:R174)</f>
        <v>0.70400000000000007</v>
      </c>
      <c r="S163" s="212"/>
      <c r="T163" s="214">
        <f>SUM(T164:T174)</f>
        <v>0.76049999999999995</v>
      </c>
      <c r="AR163" s="215" t="s">
        <v>86</v>
      </c>
      <c r="AT163" s="216" t="s">
        <v>76</v>
      </c>
      <c r="AU163" s="216" t="s">
        <v>24</v>
      </c>
      <c r="AY163" s="215" t="s">
        <v>142</v>
      </c>
      <c r="BK163" s="217">
        <f>SUM(BK164:BK174)</f>
        <v>0</v>
      </c>
    </row>
    <row r="164" s="1" customFormat="1" ht="14.4" customHeight="1">
      <c r="B164" s="45"/>
      <c r="C164" s="220" t="s">
        <v>386</v>
      </c>
      <c r="D164" s="220" t="s">
        <v>145</v>
      </c>
      <c r="E164" s="221" t="s">
        <v>994</v>
      </c>
      <c r="F164" s="222" t="s">
        <v>995</v>
      </c>
      <c r="G164" s="223" t="s">
        <v>148</v>
      </c>
      <c r="H164" s="224">
        <v>30.800000000000001</v>
      </c>
      <c r="I164" s="225"/>
      <c r="J164" s="226">
        <f>ROUND(I164*H164,2)</f>
        <v>0</v>
      </c>
      <c r="K164" s="222" t="s">
        <v>441</v>
      </c>
      <c r="L164" s="71"/>
      <c r="M164" s="227" t="s">
        <v>22</v>
      </c>
      <c r="N164" s="228" t="s">
        <v>48</v>
      </c>
      <c r="O164" s="46"/>
      <c r="P164" s="229">
        <f>O164*H164</f>
        <v>0</v>
      </c>
      <c r="Q164" s="229">
        <v>0</v>
      </c>
      <c r="R164" s="229">
        <f>Q164*H164</f>
        <v>0</v>
      </c>
      <c r="S164" s="229">
        <v>0.024649999999999998</v>
      </c>
      <c r="T164" s="230">
        <f>S164*H164</f>
        <v>0.75922000000000001</v>
      </c>
      <c r="AR164" s="23" t="s">
        <v>271</v>
      </c>
      <c r="AT164" s="23" t="s">
        <v>145</v>
      </c>
      <c r="AU164" s="23" t="s">
        <v>86</v>
      </c>
      <c r="AY164" s="23" t="s">
        <v>142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24</v>
      </c>
      <c r="BK164" s="231">
        <f>ROUND(I164*H164,2)</f>
        <v>0</v>
      </c>
      <c r="BL164" s="23" t="s">
        <v>271</v>
      </c>
      <c r="BM164" s="23" t="s">
        <v>996</v>
      </c>
    </row>
    <row r="165" s="12" customFormat="1">
      <c r="B165" s="243"/>
      <c r="C165" s="244"/>
      <c r="D165" s="234" t="s">
        <v>152</v>
      </c>
      <c r="E165" s="245" t="s">
        <v>22</v>
      </c>
      <c r="F165" s="246" t="s">
        <v>997</v>
      </c>
      <c r="G165" s="244"/>
      <c r="H165" s="247">
        <v>30.800000000000001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152</v>
      </c>
      <c r="AU165" s="253" t="s">
        <v>86</v>
      </c>
      <c r="AV165" s="12" t="s">
        <v>86</v>
      </c>
      <c r="AW165" s="12" t="s">
        <v>41</v>
      </c>
      <c r="AX165" s="12" t="s">
        <v>24</v>
      </c>
      <c r="AY165" s="253" t="s">
        <v>142</v>
      </c>
    </row>
    <row r="166" s="1" customFormat="1" ht="14.4" customHeight="1">
      <c r="B166" s="45"/>
      <c r="C166" s="265" t="s">
        <v>391</v>
      </c>
      <c r="D166" s="265" t="s">
        <v>246</v>
      </c>
      <c r="E166" s="266" t="s">
        <v>998</v>
      </c>
      <c r="F166" s="267" t="s">
        <v>999</v>
      </c>
      <c r="G166" s="268" t="s">
        <v>307</v>
      </c>
      <c r="H166" s="269">
        <v>0.45300000000000001</v>
      </c>
      <c r="I166" s="270"/>
      <c r="J166" s="271">
        <f>ROUND(I166*H166,2)</f>
        <v>0</v>
      </c>
      <c r="K166" s="267" t="s">
        <v>441</v>
      </c>
      <c r="L166" s="272"/>
      <c r="M166" s="273" t="s">
        <v>22</v>
      </c>
      <c r="N166" s="274" t="s">
        <v>48</v>
      </c>
      <c r="O166" s="46"/>
      <c r="P166" s="229">
        <f>O166*H166</f>
        <v>0</v>
      </c>
      <c r="Q166" s="229">
        <v>0.55000000000000004</v>
      </c>
      <c r="R166" s="229">
        <f>Q166*H166</f>
        <v>0.24915000000000004</v>
      </c>
      <c r="S166" s="229">
        <v>0</v>
      </c>
      <c r="T166" s="230">
        <f>S166*H166</f>
        <v>0</v>
      </c>
      <c r="AR166" s="23" t="s">
        <v>368</v>
      </c>
      <c r="AT166" s="23" t="s">
        <v>246</v>
      </c>
      <c r="AU166" s="23" t="s">
        <v>86</v>
      </c>
      <c r="AY166" s="23" t="s">
        <v>142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24</v>
      </c>
      <c r="BK166" s="231">
        <f>ROUND(I166*H166,2)</f>
        <v>0</v>
      </c>
      <c r="BL166" s="23" t="s">
        <v>271</v>
      </c>
      <c r="BM166" s="23" t="s">
        <v>1000</v>
      </c>
    </row>
    <row r="167" s="12" customFormat="1">
      <c r="B167" s="243"/>
      <c r="C167" s="244"/>
      <c r="D167" s="234" t="s">
        <v>152</v>
      </c>
      <c r="E167" s="245" t="s">
        <v>22</v>
      </c>
      <c r="F167" s="246" t="s">
        <v>1001</v>
      </c>
      <c r="G167" s="244"/>
      <c r="H167" s="247">
        <v>0.43099999999999999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152</v>
      </c>
      <c r="AU167" s="253" t="s">
        <v>86</v>
      </c>
      <c r="AV167" s="12" t="s">
        <v>86</v>
      </c>
      <c r="AW167" s="12" t="s">
        <v>41</v>
      </c>
      <c r="AX167" s="12" t="s">
        <v>24</v>
      </c>
      <c r="AY167" s="253" t="s">
        <v>142</v>
      </c>
    </row>
    <row r="168" s="12" customFormat="1">
      <c r="B168" s="243"/>
      <c r="C168" s="244"/>
      <c r="D168" s="234" t="s">
        <v>152</v>
      </c>
      <c r="E168" s="244"/>
      <c r="F168" s="246" t="s">
        <v>1002</v>
      </c>
      <c r="G168" s="244"/>
      <c r="H168" s="247">
        <v>0.45300000000000001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152</v>
      </c>
      <c r="AU168" s="253" t="s">
        <v>86</v>
      </c>
      <c r="AV168" s="12" t="s">
        <v>86</v>
      </c>
      <c r="AW168" s="12" t="s">
        <v>6</v>
      </c>
      <c r="AX168" s="12" t="s">
        <v>24</v>
      </c>
      <c r="AY168" s="253" t="s">
        <v>142</v>
      </c>
    </row>
    <row r="169" s="1" customFormat="1" ht="14.4" customHeight="1">
      <c r="B169" s="45"/>
      <c r="C169" s="265" t="s">
        <v>395</v>
      </c>
      <c r="D169" s="265" t="s">
        <v>246</v>
      </c>
      <c r="E169" s="266" t="s">
        <v>1003</v>
      </c>
      <c r="F169" s="267" t="s">
        <v>1004</v>
      </c>
      <c r="G169" s="268" t="s">
        <v>307</v>
      </c>
      <c r="H169" s="269">
        <v>0.82699999999999996</v>
      </c>
      <c r="I169" s="270"/>
      <c r="J169" s="271">
        <f>ROUND(I169*H169,2)</f>
        <v>0</v>
      </c>
      <c r="K169" s="267" t="s">
        <v>441</v>
      </c>
      <c r="L169" s="272"/>
      <c r="M169" s="273" t="s">
        <v>22</v>
      </c>
      <c r="N169" s="274" t="s">
        <v>48</v>
      </c>
      <c r="O169" s="46"/>
      <c r="P169" s="229">
        <f>O169*H169</f>
        <v>0</v>
      </c>
      <c r="Q169" s="229">
        <v>0.55000000000000004</v>
      </c>
      <c r="R169" s="229">
        <f>Q169*H169</f>
        <v>0.45485000000000003</v>
      </c>
      <c r="S169" s="229">
        <v>0</v>
      </c>
      <c r="T169" s="230">
        <f>S169*H169</f>
        <v>0</v>
      </c>
      <c r="AR169" s="23" t="s">
        <v>368</v>
      </c>
      <c r="AT169" s="23" t="s">
        <v>246</v>
      </c>
      <c r="AU169" s="23" t="s">
        <v>86</v>
      </c>
      <c r="AY169" s="23" t="s">
        <v>142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24</v>
      </c>
      <c r="BK169" s="231">
        <f>ROUND(I169*H169,2)</f>
        <v>0</v>
      </c>
      <c r="BL169" s="23" t="s">
        <v>271</v>
      </c>
      <c r="BM169" s="23" t="s">
        <v>1005</v>
      </c>
    </row>
    <row r="170" s="12" customFormat="1">
      <c r="B170" s="243"/>
      <c r="C170" s="244"/>
      <c r="D170" s="234" t="s">
        <v>152</v>
      </c>
      <c r="E170" s="245" t="s">
        <v>22</v>
      </c>
      <c r="F170" s="246" t="s">
        <v>1006</v>
      </c>
      <c r="G170" s="244"/>
      <c r="H170" s="247">
        <v>0.78800000000000003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152</v>
      </c>
      <c r="AU170" s="253" t="s">
        <v>86</v>
      </c>
      <c r="AV170" s="12" t="s">
        <v>86</v>
      </c>
      <c r="AW170" s="12" t="s">
        <v>41</v>
      </c>
      <c r="AX170" s="12" t="s">
        <v>24</v>
      </c>
      <c r="AY170" s="253" t="s">
        <v>142</v>
      </c>
    </row>
    <row r="171" s="12" customFormat="1">
      <c r="B171" s="243"/>
      <c r="C171" s="244"/>
      <c r="D171" s="234" t="s">
        <v>152</v>
      </c>
      <c r="E171" s="244"/>
      <c r="F171" s="246" t="s">
        <v>1007</v>
      </c>
      <c r="G171" s="244"/>
      <c r="H171" s="247">
        <v>0.82699999999999996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152</v>
      </c>
      <c r="AU171" s="253" t="s">
        <v>86</v>
      </c>
      <c r="AV171" s="12" t="s">
        <v>86</v>
      </c>
      <c r="AW171" s="12" t="s">
        <v>6</v>
      </c>
      <c r="AX171" s="12" t="s">
        <v>24</v>
      </c>
      <c r="AY171" s="253" t="s">
        <v>142</v>
      </c>
    </row>
    <row r="172" s="1" customFormat="1" ht="14.4" customHeight="1">
      <c r="B172" s="45"/>
      <c r="C172" s="220" t="s">
        <v>399</v>
      </c>
      <c r="D172" s="220" t="s">
        <v>145</v>
      </c>
      <c r="E172" s="221" t="s">
        <v>1008</v>
      </c>
      <c r="F172" s="222" t="s">
        <v>1009</v>
      </c>
      <c r="G172" s="223" t="s">
        <v>161</v>
      </c>
      <c r="H172" s="224">
        <v>1.28</v>
      </c>
      <c r="I172" s="225"/>
      <c r="J172" s="226">
        <f>ROUND(I172*H172,2)</f>
        <v>0</v>
      </c>
      <c r="K172" s="222" t="s">
        <v>441</v>
      </c>
      <c r="L172" s="71"/>
      <c r="M172" s="227" t="s">
        <v>22</v>
      </c>
      <c r="N172" s="228" t="s">
        <v>48</v>
      </c>
      <c r="O172" s="46"/>
      <c r="P172" s="229">
        <f>O172*H172</f>
        <v>0</v>
      </c>
      <c r="Q172" s="229">
        <v>0</v>
      </c>
      <c r="R172" s="229">
        <f>Q172*H172</f>
        <v>0</v>
      </c>
      <c r="S172" s="229">
        <v>0.001</v>
      </c>
      <c r="T172" s="230">
        <f>S172*H172</f>
        <v>0.0012800000000000001</v>
      </c>
      <c r="AR172" s="23" t="s">
        <v>271</v>
      </c>
      <c r="AT172" s="23" t="s">
        <v>145</v>
      </c>
      <c r="AU172" s="23" t="s">
        <v>86</v>
      </c>
      <c r="AY172" s="23" t="s">
        <v>142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24</v>
      </c>
      <c r="BK172" s="231">
        <f>ROUND(I172*H172,2)</f>
        <v>0</v>
      </c>
      <c r="BL172" s="23" t="s">
        <v>271</v>
      </c>
      <c r="BM172" s="23" t="s">
        <v>1010</v>
      </c>
    </row>
    <row r="173" s="12" customFormat="1">
      <c r="B173" s="243"/>
      <c r="C173" s="244"/>
      <c r="D173" s="234" t="s">
        <v>152</v>
      </c>
      <c r="E173" s="245" t="s">
        <v>22</v>
      </c>
      <c r="F173" s="246" t="s">
        <v>1011</v>
      </c>
      <c r="G173" s="244"/>
      <c r="H173" s="247">
        <v>1.28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152</v>
      </c>
      <c r="AU173" s="253" t="s">
        <v>86</v>
      </c>
      <c r="AV173" s="12" t="s">
        <v>86</v>
      </c>
      <c r="AW173" s="12" t="s">
        <v>41</v>
      </c>
      <c r="AX173" s="12" t="s">
        <v>24</v>
      </c>
      <c r="AY173" s="253" t="s">
        <v>142</v>
      </c>
    </row>
    <row r="174" s="1" customFormat="1" ht="22.8" customHeight="1">
      <c r="B174" s="45"/>
      <c r="C174" s="220" t="s">
        <v>405</v>
      </c>
      <c r="D174" s="220" t="s">
        <v>145</v>
      </c>
      <c r="E174" s="221" t="s">
        <v>1012</v>
      </c>
      <c r="F174" s="222" t="s">
        <v>1013</v>
      </c>
      <c r="G174" s="223" t="s">
        <v>384</v>
      </c>
      <c r="H174" s="224">
        <v>0.70399999999999996</v>
      </c>
      <c r="I174" s="225"/>
      <c r="J174" s="226">
        <f>ROUND(I174*H174,2)</f>
        <v>0</v>
      </c>
      <c r="K174" s="222" t="s">
        <v>441</v>
      </c>
      <c r="L174" s="71"/>
      <c r="M174" s="227" t="s">
        <v>22</v>
      </c>
      <c r="N174" s="228" t="s">
        <v>48</v>
      </c>
      <c r="O174" s="4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" t="s">
        <v>271</v>
      </c>
      <c r="AT174" s="23" t="s">
        <v>145</v>
      </c>
      <c r="AU174" s="23" t="s">
        <v>86</v>
      </c>
      <c r="AY174" s="23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24</v>
      </c>
      <c r="BK174" s="231">
        <f>ROUND(I174*H174,2)</f>
        <v>0</v>
      </c>
      <c r="BL174" s="23" t="s">
        <v>271</v>
      </c>
      <c r="BM174" s="23" t="s">
        <v>1014</v>
      </c>
    </row>
    <row r="175" s="10" customFormat="1" ht="29.88" customHeight="1">
      <c r="B175" s="204"/>
      <c r="C175" s="205"/>
      <c r="D175" s="206" t="s">
        <v>76</v>
      </c>
      <c r="E175" s="218" t="s">
        <v>1015</v>
      </c>
      <c r="F175" s="218" t="s">
        <v>1016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SUM(P176:P181)</f>
        <v>0</v>
      </c>
      <c r="Q175" s="212"/>
      <c r="R175" s="213">
        <f>SUM(R176:R181)</f>
        <v>0</v>
      </c>
      <c r="S175" s="212"/>
      <c r="T175" s="214">
        <f>SUM(T176:T181)</f>
        <v>0.47189999999999999</v>
      </c>
      <c r="AR175" s="215" t="s">
        <v>86</v>
      </c>
      <c r="AT175" s="216" t="s">
        <v>76</v>
      </c>
      <c r="AU175" s="216" t="s">
        <v>24</v>
      </c>
      <c r="AY175" s="215" t="s">
        <v>142</v>
      </c>
      <c r="BK175" s="217">
        <f>SUM(BK176:BK181)</f>
        <v>0</v>
      </c>
    </row>
    <row r="176" s="1" customFormat="1" ht="14.4" customHeight="1">
      <c r="B176" s="45"/>
      <c r="C176" s="220" t="s">
        <v>413</v>
      </c>
      <c r="D176" s="220" t="s">
        <v>145</v>
      </c>
      <c r="E176" s="221" t="s">
        <v>1017</v>
      </c>
      <c r="F176" s="222" t="s">
        <v>1018</v>
      </c>
      <c r="G176" s="223" t="s">
        <v>148</v>
      </c>
      <c r="H176" s="224">
        <v>7.2599999999999998</v>
      </c>
      <c r="I176" s="225"/>
      <c r="J176" s="226">
        <f>ROUND(I176*H176,2)</f>
        <v>0</v>
      </c>
      <c r="K176" s="222" t="s">
        <v>441</v>
      </c>
      <c r="L176" s="71"/>
      <c r="M176" s="227" t="s">
        <v>22</v>
      </c>
      <c r="N176" s="228" t="s">
        <v>48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0.065000000000000002</v>
      </c>
      <c r="T176" s="230">
        <f>S176*H176</f>
        <v>0.47189999999999999</v>
      </c>
      <c r="AR176" s="23" t="s">
        <v>271</v>
      </c>
      <c r="AT176" s="23" t="s">
        <v>145</v>
      </c>
      <c r="AU176" s="23" t="s">
        <v>86</v>
      </c>
      <c r="AY176" s="23" t="s">
        <v>142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24</v>
      </c>
      <c r="BK176" s="231">
        <f>ROUND(I176*H176,2)</f>
        <v>0</v>
      </c>
      <c r="BL176" s="23" t="s">
        <v>271</v>
      </c>
      <c r="BM176" s="23" t="s">
        <v>1019</v>
      </c>
    </row>
    <row r="177" s="12" customFormat="1">
      <c r="B177" s="243"/>
      <c r="C177" s="244"/>
      <c r="D177" s="234" t="s">
        <v>152</v>
      </c>
      <c r="E177" s="245" t="s">
        <v>22</v>
      </c>
      <c r="F177" s="246" t="s">
        <v>1020</v>
      </c>
      <c r="G177" s="244"/>
      <c r="H177" s="247">
        <v>2.1120000000000001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152</v>
      </c>
      <c r="AU177" s="253" t="s">
        <v>86</v>
      </c>
      <c r="AV177" s="12" t="s">
        <v>86</v>
      </c>
      <c r="AW177" s="12" t="s">
        <v>41</v>
      </c>
      <c r="AX177" s="12" t="s">
        <v>77</v>
      </c>
      <c r="AY177" s="253" t="s">
        <v>142</v>
      </c>
    </row>
    <row r="178" s="12" customFormat="1">
      <c r="B178" s="243"/>
      <c r="C178" s="244"/>
      <c r="D178" s="234" t="s">
        <v>152</v>
      </c>
      <c r="E178" s="245" t="s">
        <v>22</v>
      </c>
      <c r="F178" s="246" t="s">
        <v>1021</v>
      </c>
      <c r="G178" s="244"/>
      <c r="H178" s="247">
        <v>0.59399999999999997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152</v>
      </c>
      <c r="AU178" s="253" t="s">
        <v>86</v>
      </c>
      <c r="AV178" s="12" t="s">
        <v>86</v>
      </c>
      <c r="AW178" s="12" t="s">
        <v>41</v>
      </c>
      <c r="AX178" s="12" t="s">
        <v>77</v>
      </c>
      <c r="AY178" s="253" t="s">
        <v>142</v>
      </c>
    </row>
    <row r="179" s="12" customFormat="1">
      <c r="B179" s="243"/>
      <c r="C179" s="244"/>
      <c r="D179" s="234" t="s">
        <v>152</v>
      </c>
      <c r="E179" s="245" t="s">
        <v>22</v>
      </c>
      <c r="F179" s="246" t="s">
        <v>1022</v>
      </c>
      <c r="G179" s="244"/>
      <c r="H179" s="247">
        <v>4.5540000000000003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152</v>
      </c>
      <c r="AU179" s="253" t="s">
        <v>86</v>
      </c>
      <c r="AV179" s="12" t="s">
        <v>86</v>
      </c>
      <c r="AW179" s="12" t="s">
        <v>41</v>
      </c>
      <c r="AX179" s="12" t="s">
        <v>77</v>
      </c>
      <c r="AY179" s="253" t="s">
        <v>142</v>
      </c>
    </row>
    <row r="180" s="13" customFormat="1">
      <c r="B180" s="254"/>
      <c r="C180" s="255"/>
      <c r="D180" s="234" t="s">
        <v>152</v>
      </c>
      <c r="E180" s="256" t="s">
        <v>22</v>
      </c>
      <c r="F180" s="257" t="s">
        <v>158</v>
      </c>
      <c r="G180" s="255"/>
      <c r="H180" s="258">
        <v>7.2599999999999998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152</v>
      </c>
      <c r="AU180" s="264" t="s">
        <v>86</v>
      </c>
      <c r="AV180" s="13" t="s">
        <v>150</v>
      </c>
      <c r="AW180" s="13" t="s">
        <v>41</v>
      </c>
      <c r="AX180" s="13" t="s">
        <v>24</v>
      </c>
      <c r="AY180" s="264" t="s">
        <v>142</v>
      </c>
    </row>
    <row r="181" s="1" customFormat="1" ht="22.8" customHeight="1">
      <c r="B181" s="45"/>
      <c r="C181" s="220" t="s">
        <v>417</v>
      </c>
      <c r="D181" s="220" t="s">
        <v>145</v>
      </c>
      <c r="E181" s="221" t="s">
        <v>1023</v>
      </c>
      <c r="F181" s="222" t="s">
        <v>1024</v>
      </c>
      <c r="G181" s="223" t="s">
        <v>420</v>
      </c>
      <c r="H181" s="275"/>
      <c r="I181" s="225"/>
      <c r="J181" s="226">
        <f>ROUND(I181*H181,2)</f>
        <v>0</v>
      </c>
      <c r="K181" s="222" t="s">
        <v>441</v>
      </c>
      <c r="L181" s="71"/>
      <c r="M181" s="227" t="s">
        <v>22</v>
      </c>
      <c r="N181" s="276" t="s">
        <v>48</v>
      </c>
      <c r="O181" s="277"/>
      <c r="P181" s="278">
        <f>O181*H181</f>
        <v>0</v>
      </c>
      <c r="Q181" s="278">
        <v>0</v>
      </c>
      <c r="R181" s="278">
        <f>Q181*H181</f>
        <v>0</v>
      </c>
      <c r="S181" s="278">
        <v>0</v>
      </c>
      <c r="T181" s="279">
        <f>S181*H181</f>
        <v>0</v>
      </c>
      <c r="AR181" s="23" t="s">
        <v>271</v>
      </c>
      <c r="AT181" s="23" t="s">
        <v>145</v>
      </c>
      <c r="AU181" s="23" t="s">
        <v>86</v>
      </c>
      <c r="AY181" s="23" t="s">
        <v>142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24</v>
      </c>
      <c r="BK181" s="231">
        <f>ROUND(I181*H181,2)</f>
        <v>0</v>
      </c>
      <c r="BL181" s="23" t="s">
        <v>271</v>
      </c>
      <c r="BM181" s="23" t="s">
        <v>1025</v>
      </c>
    </row>
    <row r="182" s="1" customFormat="1" ht="6.96" customHeight="1">
      <c r="B182" s="66"/>
      <c r="C182" s="67"/>
      <c r="D182" s="67"/>
      <c r="E182" s="67"/>
      <c r="F182" s="67"/>
      <c r="G182" s="67"/>
      <c r="H182" s="67"/>
      <c r="I182" s="165"/>
      <c r="J182" s="67"/>
      <c r="K182" s="67"/>
      <c r="L182" s="71"/>
    </row>
  </sheetData>
  <sheetProtection sheet="1" autoFilter="0" formatColumns="0" formatRows="0" objects="1" scenarios="1" spinCount="100000" saltValue="P/Bh03VF6e1JP2RfeGX/O2QrdmMPNv5XehGTpu5aUthbTaiuvtqR4GB78NmdmVl/yIYix/hsJvxz9YGKmlBpPQ==" hashValue="vpOxb+oOMvYcm3RjW+0S7h9u4ty5UZATy/383C49I/lHOhDhGL15WSWj7nu5E7vQyhL29xKj5+F3JbmJcBlDlw==" algorithmName="SHA-512" password="CC35"/>
  <autoFilter ref="C86:K181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64.29" customWidth="1"/>
    <col min="7" max="7" width="7.43" customWidth="1"/>
    <col min="8" max="8" width="9.57" customWidth="1"/>
    <col min="9" max="9" width="10.86" style="135" customWidth="1"/>
    <col min="10" max="10" width="20.14" customWidth="1"/>
    <col min="11" max="11" width="13.29" customWidth="1"/>
    <col min="13" max="13" width="9.14" hidden="1"/>
    <col min="14" max="14" width="9.14" hidden="1"/>
    <col min="15" max="15" width="9.14" hidden="1"/>
    <col min="16" max="16" width="9.14" hidden="1"/>
    <col min="17" max="17" width="9.14" hidden="1"/>
    <col min="18" max="18" width="9.14" hidden="1"/>
    <col min="19" max="19" width="7" hidden="1" customWidth="1"/>
    <col min="20" max="20" width="25.43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96</v>
      </c>
      <c r="G1" s="138" t="s">
        <v>97</v>
      </c>
      <c r="H1" s="138"/>
      <c r="I1" s="139"/>
      <c r="J1" s="138" t="s">
        <v>98</v>
      </c>
      <c r="K1" s="137" t="s">
        <v>99</v>
      </c>
      <c r="L1" s="138" t="s">
        <v>100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95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86</v>
      </c>
    </row>
    <row r="4" ht="36.96" customHeight="1">
      <c r="B4" s="27"/>
      <c r="C4" s="28"/>
      <c r="D4" s="29" t="s">
        <v>101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4.4" customHeight="1">
      <c r="B7" s="27"/>
      <c r="C7" s="28"/>
      <c r="D7" s="28"/>
      <c r="E7" s="142" t="str">
        <f>'Rekapitulace stavby'!K6</f>
        <v>Kulturní dům s restaurací a penzionem Štěpánov nad Svratkou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1026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8.6.2017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38</v>
      </c>
      <c r="K20" s="50"/>
    </row>
    <row r="21" s="1" customFormat="1" ht="18" customHeight="1">
      <c r="B21" s="45"/>
      <c r="C21" s="46"/>
      <c r="D21" s="46"/>
      <c r="E21" s="34" t="s">
        <v>39</v>
      </c>
      <c r="F21" s="46"/>
      <c r="G21" s="46"/>
      <c r="H21" s="46"/>
      <c r="I21" s="145" t="s">
        <v>34</v>
      </c>
      <c r="J21" s="34" t="s">
        <v>40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42</v>
      </c>
      <c r="E23" s="46"/>
      <c r="F23" s="46"/>
      <c r="G23" s="46"/>
      <c r="H23" s="46"/>
      <c r="I23" s="143"/>
      <c r="J23" s="46"/>
      <c r="K23" s="50"/>
    </row>
    <row r="24" s="6" customFormat="1" ht="14.4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43</v>
      </c>
      <c r="E27" s="46"/>
      <c r="F27" s="46"/>
      <c r="G27" s="46"/>
      <c r="H27" s="46"/>
      <c r="I27" s="143"/>
      <c r="J27" s="154">
        <f>ROUND(J79,1)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5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6">
        <f>ROUND(SUM(BE79:BE85), 1)</f>
        <v>0</v>
      </c>
      <c r="G30" s="46"/>
      <c r="H30" s="46"/>
      <c r="I30" s="157">
        <v>0.20999999999999999</v>
      </c>
      <c r="J30" s="156">
        <f>ROUND(ROUND((SUM(BE79:BE85)), 1)*I30, 1)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6">
        <f>ROUND(SUM(BF79:BF85), 1)</f>
        <v>0</v>
      </c>
      <c r="G31" s="46"/>
      <c r="H31" s="46"/>
      <c r="I31" s="157">
        <v>0.14999999999999999</v>
      </c>
      <c r="J31" s="156">
        <f>ROUND(ROUND((SUM(BF79:BF85)), 1)*I31, 1)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6">
        <f>ROUND(SUM(BG79:BG85), 1)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6">
        <f>ROUND(SUM(BH79:BH85), 1)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6">
        <f>ROUND(SUM(BI79:BI85), 1)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53</v>
      </c>
      <c r="E36" s="97"/>
      <c r="F36" s="97"/>
      <c r="G36" s="160" t="s">
        <v>54</v>
      </c>
      <c r="H36" s="161" t="s">
        <v>55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104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4.4" customHeight="1">
      <c r="B45" s="45"/>
      <c r="C45" s="46"/>
      <c r="D45" s="46"/>
      <c r="E45" s="142" t="str">
        <f>E7</f>
        <v>Kulturní dům s restaurací a penzionem Štěpánov nad Svratkou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6.2" customHeight="1">
      <c r="B47" s="45"/>
      <c r="C47" s="46"/>
      <c r="D47" s="46"/>
      <c r="E47" s="144" t="str">
        <f>E9</f>
        <v>04 - Vedlejší a ostatní náklady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Štěpánov nad Svratkou</v>
      </c>
      <c r="G49" s="46"/>
      <c r="H49" s="46"/>
      <c r="I49" s="145" t="s">
        <v>27</v>
      </c>
      <c r="J49" s="146" t="str">
        <f>IF(J12="","",J12)</f>
        <v>8.6.2017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Městys Štěpánov nad Svratkou čp. 23, Štěpánov n. S</v>
      </c>
      <c r="G51" s="46"/>
      <c r="H51" s="46"/>
      <c r="I51" s="145" t="s">
        <v>37</v>
      </c>
      <c r="J51" s="43" t="str">
        <f>E21</f>
        <v>Ing. Táborský, Brněnská 34, ZR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105</v>
      </c>
      <c r="D54" s="158"/>
      <c r="E54" s="158"/>
      <c r="F54" s="158"/>
      <c r="G54" s="158"/>
      <c r="H54" s="158"/>
      <c r="I54" s="172"/>
      <c r="J54" s="173" t="s">
        <v>106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107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108</v>
      </c>
    </row>
    <row r="57" s="7" customFormat="1" ht="24.96" customHeight="1">
      <c r="B57" s="176"/>
      <c r="C57" s="177"/>
      <c r="D57" s="178" t="s">
        <v>1027</v>
      </c>
      <c r="E57" s="179"/>
      <c r="F57" s="179"/>
      <c r="G57" s="179"/>
      <c r="H57" s="179"/>
      <c r="I57" s="180"/>
      <c r="J57" s="181">
        <f>J80</f>
        <v>0</v>
      </c>
      <c r="K57" s="182"/>
    </row>
    <row r="58" s="8" customFormat="1" ht="19.92" customHeight="1">
      <c r="B58" s="183"/>
      <c r="C58" s="184"/>
      <c r="D58" s="185" t="s">
        <v>1028</v>
      </c>
      <c r="E58" s="186"/>
      <c r="F58" s="186"/>
      <c r="G58" s="186"/>
      <c r="H58" s="186"/>
      <c r="I58" s="187"/>
      <c r="J58" s="188">
        <f>J81</f>
        <v>0</v>
      </c>
      <c r="K58" s="189"/>
    </row>
    <row r="59" s="8" customFormat="1" ht="19.92" customHeight="1">
      <c r="B59" s="183"/>
      <c r="C59" s="184"/>
      <c r="D59" s="185" t="s">
        <v>1029</v>
      </c>
      <c r="E59" s="186"/>
      <c r="F59" s="186"/>
      <c r="G59" s="186"/>
      <c r="H59" s="186"/>
      <c r="I59" s="187"/>
      <c r="J59" s="188">
        <f>J83</f>
        <v>0</v>
      </c>
      <c r="K59" s="189"/>
    </row>
    <row r="60" s="1" customFormat="1" ht="21.84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="1" customFormat="1" ht="6.96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="1" customFormat="1" ht="6.96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="1" customFormat="1" ht="36.96" customHeight="1">
      <c r="B66" s="45"/>
      <c r="C66" s="72" t="s">
        <v>126</v>
      </c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6.96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4.4" customHeight="1">
      <c r="B69" s="45"/>
      <c r="C69" s="73"/>
      <c r="D69" s="73"/>
      <c r="E69" s="191" t="str">
        <f>E7</f>
        <v>Kulturní dům s restaurací a penzionem Štěpánov nad Svratkou</v>
      </c>
      <c r="F69" s="75"/>
      <c r="G69" s="75"/>
      <c r="H69" s="75"/>
      <c r="I69" s="190"/>
      <c r="J69" s="73"/>
      <c r="K69" s="73"/>
      <c r="L69" s="71"/>
    </row>
    <row r="70" s="1" customFormat="1" ht="14.4" customHeight="1">
      <c r="B70" s="45"/>
      <c r="C70" s="75" t="s">
        <v>102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6.2" customHeight="1">
      <c r="B71" s="45"/>
      <c r="C71" s="73"/>
      <c r="D71" s="73"/>
      <c r="E71" s="81" t="str">
        <f>E9</f>
        <v>04 - Vedlejší a ostatní náklady</v>
      </c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8" customHeight="1">
      <c r="B73" s="45"/>
      <c r="C73" s="75" t="s">
        <v>25</v>
      </c>
      <c r="D73" s="73"/>
      <c r="E73" s="73"/>
      <c r="F73" s="192" t="str">
        <f>F12</f>
        <v>Štěpánov nad Svratkou</v>
      </c>
      <c r="G73" s="73"/>
      <c r="H73" s="73"/>
      <c r="I73" s="193" t="s">
        <v>27</v>
      </c>
      <c r="J73" s="84" t="str">
        <f>IF(J12="","",J12)</f>
        <v>8.6.2017</v>
      </c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>
      <c r="B75" s="45"/>
      <c r="C75" s="75" t="s">
        <v>31</v>
      </c>
      <c r="D75" s="73"/>
      <c r="E75" s="73"/>
      <c r="F75" s="192" t="str">
        <f>E15</f>
        <v>Městys Štěpánov nad Svratkou čp. 23, Štěpánov n. S</v>
      </c>
      <c r="G75" s="73"/>
      <c r="H75" s="73"/>
      <c r="I75" s="193" t="s">
        <v>37</v>
      </c>
      <c r="J75" s="192" t="str">
        <f>E21</f>
        <v>Ing. Táborský, Brněnská 34, ZR</v>
      </c>
      <c r="K75" s="73"/>
      <c r="L75" s="71"/>
    </row>
    <row r="76" s="1" customFormat="1" ht="14.4" customHeight="1">
      <c r="B76" s="45"/>
      <c r="C76" s="75" t="s">
        <v>35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="1" customFormat="1" ht="10.32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9" customFormat="1" ht="29.28" customHeight="1">
      <c r="B78" s="194"/>
      <c r="C78" s="195" t="s">
        <v>127</v>
      </c>
      <c r="D78" s="196" t="s">
        <v>62</v>
      </c>
      <c r="E78" s="196" t="s">
        <v>58</v>
      </c>
      <c r="F78" s="196" t="s">
        <v>128</v>
      </c>
      <c r="G78" s="196" t="s">
        <v>129</v>
      </c>
      <c r="H78" s="196" t="s">
        <v>130</v>
      </c>
      <c r="I78" s="197" t="s">
        <v>131</v>
      </c>
      <c r="J78" s="196" t="s">
        <v>106</v>
      </c>
      <c r="K78" s="198" t="s">
        <v>132</v>
      </c>
      <c r="L78" s="199"/>
      <c r="M78" s="101" t="s">
        <v>133</v>
      </c>
      <c r="N78" s="102" t="s">
        <v>47</v>
      </c>
      <c r="O78" s="102" t="s">
        <v>134</v>
      </c>
      <c r="P78" s="102" t="s">
        <v>135</v>
      </c>
      <c r="Q78" s="102" t="s">
        <v>136</v>
      </c>
      <c r="R78" s="102" t="s">
        <v>137</v>
      </c>
      <c r="S78" s="102" t="s">
        <v>138</v>
      </c>
      <c r="T78" s="103" t="s">
        <v>139</v>
      </c>
    </row>
    <row r="79" s="1" customFormat="1" ht="29.28" customHeight="1">
      <c r="B79" s="45"/>
      <c r="C79" s="107" t="s">
        <v>107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0</v>
      </c>
      <c r="AT79" s="23" t="s">
        <v>76</v>
      </c>
      <c r="AU79" s="23" t="s">
        <v>108</v>
      </c>
      <c r="BK79" s="203">
        <f>BK80</f>
        <v>0</v>
      </c>
    </row>
    <row r="80" s="10" customFormat="1" ht="37.44" customHeight="1">
      <c r="B80" s="204"/>
      <c r="C80" s="205"/>
      <c r="D80" s="206" t="s">
        <v>76</v>
      </c>
      <c r="E80" s="207" t="s">
        <v>1030</v>
      </c>
      <c r="F80" s="207" t="s">
        <v>1031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P81+P83</f>
        <v>0</v>
      </c>
      <c r="Q80" s="212"/>
      <c r="R80" s="213">
        <f>R81+R83</f>
        <v>0</v>
      </c>
      <c r="S80" s="212"/>
      <c r="T80" s="214">
        <f>T81+T83</f>
        <v>0</v>
      </c>
      <c r="AR80" s="215" t="s">
        <v>177</v>
      </c>
      <c r="AT80" s="216" t="s">
        <v>76</v>
      </c>
      <c r="AU80" s="216" t="s">
        <v>77</v>
      </c>
      <c r="AY80" s="215" t="s">
        <v>142</v>
      </c>
      <c r="BK80" s="217">
        <f>BK81+BK83</f>
        <v>0</v>
      </c>
    </row>
    <row r="81" s="10" customFormat="1" ht="19.92" customHeight="1">
      <c r="B81" s="204"/>
      <c r="C81" s="205"/>
      <c r="D81" s="206" t="s">
        <v>76</v>
      </c>
      <c r="E81" s="218" t="s">
        <v>1032</v>
      </c>
      <c r="F81" s="218" t="s">
        <v>1033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P82</f>
        <v>0</v>
      </c>
      <c r="Q81" s="212"/>
      <c r="R81" s="213">
        <f>R82</f>
        <v>0</v>
      </c>
      <c r="S81" s="212"/>
      <c r="T81" s="214">
        <f>T82</f>
        <v>0</v>
      </c>
      <c r="AR81" s="215" t="s">
        <v>177</v>
      </c>
      <c r="AT81" s="216" t="s">
        <v>76</v>
      </c>
      <c r="AU81" s="216" t="s">
        <v>24</v>
      </c>
      <c r="AY81" s="215" t="s">
        <v>142</v>
      </c>
      <c r="BK81" s="217">
        <f>BK82</f>
        <v>0</v>
      </c>
    </row>
    <row r="82" s="1" customFormat="1" ht="14.4" customHeight="1">
      <c r="B82" s="45"/>
      <c r="C82" s="220" t="s">
        <v>24</v>
      </c>
      <c r="D82" s="220" t="s">
        <v>145</v>
      </c>
      <c r="E82" s="221" t="s">
        <v>1034</v>
      </c>
      <c r="F82" s="222" t="s">
        <v>1035</v>
      </c>
      <c r="G82" s="223" t="s">
        <v>505</v>
      </c>
      <c r="H82" s="224">
        <v>1</v>
      </c>
      <c r="I82" s="225"/>
      <c r="J82" s="226">
        <f>ROUND(I82*H82,2)</f>
        <v>0</v>
      </c>
      <c r="K82" s="222" t="s">
        <v>441</v>
      </c>
      <c r="L82" s="71"/>
      <c r="M82" s="227" t="s">
        <v>22</v>
      </c>
      <c r="N82" s="228" t="s">
        <v>48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1036</v>
      </c>
      <c r="AT82" s="23" t="s">
        <v>145</v>
      </c>
      <c r="AU82" s="23" t="s">
        <v>86</v>
      </c>
      <c r="AY82" s="23" t="s">
        <v>142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24</v>
      </c>
      <c r="BK82" s="231">
        <f>ROUND(I82*H82,2)</f>
        <v>0</v>
      </c>
      <c r="BL82" s="23" t="s">
        <v>1036</v>
      </c>
      <c r="BM82" s="23" t="s">
        <v>1037</v>
      </c>
    </row>
    <row r="83" s="10" customFormat="1" ht="29.88" customHeight="1">
      <c r="B83" s="204"/>
      <c r="C83" s="205"/>
      <c r="D83" s="206" t="s">
        <v>76</v>
      </c>
      <c r="E83" s="218" t="s">
        <v>1038</v>
      </c>
      <c r="F83" s="218" t="s">
        <v>1039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SUM(P84:P85)</f>
        <v>0</v>
      </c>
      <c r="Q83" s="212"/>
      <c r="R83" s="213">
        <f>SUM(R84:R85)</f>
        <v>0</v>
      </c>
      <c r="S83" s="212"/>
      <c r="T83" s="214">
        <f>SUM(T84:T85)</f>
        <v>0</v>
      </c>
      <c r="AR83" s="215" t="s">
        <v>177</v>
      </c>
      <c r="AT83" s="216" t="s">
        <v>76</v>
      </c>
      <c r="AU83" s="216" t="s">
        <v>24</v>
      </c>
      <c r="AY83" s="215" t="s">
        <v>142</v>
      </c>
      <c r="BK83" s="217">
        <f>SUM(BK84:BK85)</f>
        <v>0</v>
      </c>
    </row>
    <row r="84" s="1" customFormat="1" ht="14.4" customHeight="1">
      <c r="B84" s="45"/>
      <c r="C84" s="220" t="s">
        <v>86</v>
      </c>
      <c r="D84" s="220" t="s">
        <v>145</v>
      </c>
      <c r="E84" s="221" t="s">
        <v>1040</v>
      </c>
      <c r="F84" s="222" t="s">
        <v>1039</v>
      </c>
      <c r="G84" s="223" t="s">
        <v>505</v>
      </c>
      <c r="H84" s="224">
        <v>1</v>
      </c>
      <c r="I84" s="225"/>
      <c r="J84" s="226">
        <f>ROUND(I84*H84,2)</f>
        <v>0</v>
      </c>
      <c r="K84" s="222" t="s">
        <v>441</v>
      </c>
      <c r="L84" s="71"/>
      <c r="M84" s="227" t="s">
        <v>22</v>
      </c>
      <c r="N84" s="228" t="s">
        <v>48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1036</v>
      </c>
      <c r="AT84" s="23" t="s">
        <v>145</v>
      </c>
      <c r="AU84" s="23" t="s">
        <v>86</v>
      </c>
      <c r="AY84" s="23" t="s">
        <v>142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24</v>
      </c>
      <c r="BK84" s="231">
        <f>ROUND(I84*H84,2)</f>
        <v>0</v>
      </c>
      <c r="BL84" s="23" t="s">
        <v>1036</v>
      </c>
      <c r="BM84" s="23" t="s">
        <v>1041</v>
      </c>
    </row>
    <row r="85" s="1" customFormat="1" ht="14.4" customHeight="1">
      <c r="B85" s="45"/>
      <c r="C85" s="220" t="s">
        <v>143</v>
      </c>
      <c r="D85" s="220" t="s">
        <v>145</v>
      </c>
      <c r="E85" s="221" t="s">
        <v>1042</v>
      </c>
      <c r="F85" s="222" t="s">
        <v>1043</v>
      </c>
      <c r="G85" s="223" t="s">
        <v>505</v>
      </c>
      <c r="H85" s="224">
        <v>1</v>
      </c>
      <c r="I85" s="225"/>
      <c r="J85" s="226">
        <f>ROUND(I85*H85,2)</f>
        <v>0</v>
      </c>
      <c r="K85" s="222" t="s">
        <v>441</v>
      </c>
      <c r="L85" s="71"/>
      <c r="M85" s="227" t="s">
        <v>22</v>
      </c>
      <c r="N85" s="276" t="s">
        <v>48</v>
      </c>
      <c r="O85" s="277"/>
      <c r="P85" s="278">
        <f>O85*H85</f>
        <v>0</v>
      </c>
      <c r="Q85" s="278">
        <v>0</v>
      </c>
      <c r="R85" s="278">
        <f>Q85*H85</f>
        <v>0</v>
      </c>
      <c r="S85" s="278">
        <v>0</v>
      </c>
      <c r="T85" s="279">
        <f>S85*H85</f>
        <v>0</v>
      </c>
      <c r="AR85" s="23" t="s">
        <v>1036</v>
      </c>
      <c r="AT85" s="23" t="s">
        <v>145</v>
      </c>
      <c r="AU85" s="23" t="s">
        <v>86</v>
      </c>
      <c r="AY85" s="23" t="s">
        <v>142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24</v>
      </c>
      <c r="BK85" s="231">
        <f>ROUND(I85*H85,2)</f>
        <v>0</v>
      </c>
      <c r="BL85" s="23" t="s">
        <v>1036</v>
      </c>
      <c r="BM85" s="23" t="s">
        <v>1044</v>
      </c>
    </row>
    <row r="86" s="1" customFormat="1" ht="6.96" customHeight="1">
      <c r="B86" s="66"/>
      <c r="C86" s="67"/>
      <c r="D86" s="67"/>
      <c r="E86" s="67"/>
      <c r="F86" s="67"/>
      <c r="G86" s="67"/>
      <c r="H86" s="67"/>
      <c r="I86" s="165"/>
      <c r="J86" s="67"/>
      <c r="K86" s="67"/>
      <c r="L86" s="71"/>
    </row>
  </sheetData>
  <sheetProtection sheet="1" autoFilter="0" formatColumns="0" formatRows="0" objects="1" scenarios="1" spinCount="100000" saltValue="lZ6qCik6kAPjjUii44xjrTjUkzMWiosXiBMsCzbnw2a5yog0yHp5dFWjz0ynAQvVJVT6b1hvOUTevzu/J41kaA==" hashValue="hBnE/9y4K2LOWP75ZBXqjIsWSDhiDkBY81TbdC6MLv8CScFev8HFNeUVPfc0aEhGdDk1dR3+ijXMw9yUrzH3ng==" algorithmName="SHA-512" password="CC35"/>
  <autoFilter ref="C78:K85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29" style="280" customWidth="1"/>
    <col min="2" max="2" width="1.664063" style="280" customWidth="1"/>
    <col min="3" max="4" width="5" style="280" customWidth="1"/>
    <col min="5" max="5" width="11.71" style="280" customWidth="1"/>
    <col min="6" max="6" width="9.14" style="280" customWidth="1"/>
    <col min="7" max="7" width="5" style="280" customWidth="1"/>
    <col min="8" max="8" width="77.86" style="280" customWidth="1"/>
    <col min="9" max="10" width="20" style="280" customWidth="1"/>
    <col min="11" max="11" width="1.664063" style="280" customWidth="1"/>
  </cols>
  <sheetData>
    <row r="1" ht="37.5" customHeight="1"/>
    <row r="2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="14" customFormat="1" ht="45" customHeight="1">
      <c r="B3" s="284"/>
      <c r="C3" s="285" t="s">
        <v>1045</v>
      </c>
      <c r="D3" s="285"/>
      <c r="E3" s="285"/>
      <c r="F3" s="285"/>
      <c r="G3" s="285"/>
      <c r="H3" s="285"/>
      <c r="I3" s="285"/>
      <c r="J3" s="285"/>
      <c r="K3" s="286"/>
    </row>
    <row r="4" ht="25.5" customHeight="1">
      <c r="B4" s="287"/>
      <c r="C4" s="288" t="s">
        <v>1046</v>
      </c>
      <c r="D4" s="288"/>
      <c r="E4" s="288"/>
      <c r="F4" s="288"/>
      <c r="G4" s="288"/>
      <c r="H4" s="288"/>
      <c r="I4" s="288"/>
      <c r="J4" s="288"/>
      <c r="K4" s="289"/>
    </row>
    <row r="5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ht="15" customHeight="1">
      <c r="B6" s="287"/>
      <c r="C6" s="291" t="s">
        <v>1047</v>
      </c>
      <c r="D6" s="291"/>
      <c r="E6" s="291"/>
      <c r="F6" s="291"/>
      <c r="G6" s="291"/>
      <c r="H6" s="291"/>
      <c r="I6" s="291"/>
      <c r="J6" s="291"/>
      <c r="K6" s="289"/>
    </row>
    <row r="7" ht="15" customHeight="1">
      <c r="B7" s="292"/>
      <c r="C7" s="291" t="s">
        <v>1048</v>
      </c>
      <c r="D7" s="291"/>
      <c r="E7" s="291"/>
      <c r="F7" s="291"/>
      <c r="G7" s="291"/>
      <c r="H7" s="291"/>
      <c r="I7" s="291"/>
      <c r="J7" s="291"/>
      <c r="K7" s="289"/>
    </row>
    <row r="8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ht="15" customHeight="1">
      <c r="B9" s="292"/>
      <c r="C9" s="291" t="s">
        <v>1049</v>
      </c>
      <c r="D9" s="291"/>
      <c r="E9" s="291"/>
      <c r="F9" s="291"/>
      <c r="G9" s="291"/>
      <c r="H9" s="291"/>
      <c r="I9" s="291"/>
      <c r="J9" s="291"/>
      <c r="K9" s="289"/>
    </row>
    <row r="10" ht="15" customHeight="1">
      <c r="B10" s="292"/>
      <c r="C10" s="291"/>
      <c r="D10" s="291" t="s">
        <v>1050</v>
      </c>
      <c r="E10" s="291"/>
      <c r="F10" s="291"/>
      <c r="G10" s="291"/>
      <c r="H10" s="291"/>
      <c r="I10" s="291"/>
      <c r="J10" s="291"/>
      <c r="K10" s="289"/>
    </row>
    <row r="11" ht="15" customHeight="1">
      <c r="B11" s="292"/>
      <c r="C11" s="293"/>
      <c r="D11" s="291" t="s">
        <v>1051</v>
      </c>
      <c r="E11" s="291"/>
      <c r="F11" s="291"/>
      <c r="G11" s="291"/>
      <c r="H11" s="291"/>
      <c r="I11" s="291"/>
      <c r="J11" s="291"/>
      <c r="K11" s="289"/>
    </row>
    <row r="12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ht="15" customHeight="1">
      <c r="B13" s="292"/>
      <c r="C13" s="293"/>
      <c r="D13" s="291" t="s">
        <v>1052</v>
      </c>
      <c r="E13" s="291"/>
      <c r="F13" s="291"/>
      <c r="G13" s="291"/>
      <c r="H13" s="291"/>
      <c r="I13" s="291"/>
      <c r="J13" s="291"/>
      <c r="K13" s="289"/>
    </row>
    <row r="14" ht="15" customHeight="1">
      <c r="B14" s="292"/>
      <c r="C14" s="293"/>
      <c r="D14" s="291" t="s">
        <v>1053</v>
      </c>
      <c r="E14" s="291"/>
      <c r="F14" s="291"/>
      <c r="G14" s="291"/>
      <c r="H14" s="291"/>
      <c r="I14" s="291"/>
      <c r="J14" s="291"/>
      <c r="K14" s="289"/>
    </row>
    <row r="15" ht="15" customHeight="1">
      <c r="B15" s="292"/>
      <c r="C15" s="293"/>
      <c r="D15" s="291" t="s">
        <v>1054</v>
      </c>
      <c r="E15" s="291"/>
      <c r="F15" s="291"/>
      <c r="G15" s="291"/>
      <c r="H15" s="291"/>
      <c r="I15" s="291"/>
      <c r="J15" s="291"/>
      <c r="K15" s="289"/>
    </row>
    <row r="16" ht="15" customHeight="1">
      <c r="B16" s="292"/>
      <c r="C16" s="293"/>
      <c r="D16" s="293"/>
      <c r="E16" s="294" t="s">
        <v>84</v>
      </c>
      <c r="F16" s="291" t="s">
        <v>1055</v>
      </c>
      <c r="G16" s="291"/>
      <c r="H16" s="291"/>
      <c r="I16" s="291"/>
      <c r="J16" s="291"/>
      <c r="K16" s="289"/>
    </row>
    <row r="17" ht="15" customHeight="1">
      <c r="B17" s="292"/>
      <c r="C17" s="293"/>
      <c r="D17" s="293"/>
      <c r="E17" s="294" t="s">
        <v>1056</v>
      </c>
      <c r="F17" s="291" t="s">
        <v>1057</v>
      </c>
      <c r="G17" s="291"/>
      <c r="H17" s="291"/>
      <c r="I17" s="291"/>
      <c r="J17" s="291"/>
      <c r="K17" s="289"/>
    </row>
    <row r="18" ht="15" customHeight="1">
      <c r="B18" s="292"/>
      <c r="C18" s="293"/>
      <c r="D18" s="293"/>
      <c r="E18" s="294" t="s">
        <v>1058</v>
      </c>
      <c r="F18" s="291" t="s">
        <v>1059</v>
      </c>
      <c r="G18" s="291"/>
      <c r="H18" s="291"/>
      <c r="I18" s="291"/>
      <c r="J18" s="291"/>
      <c r="K18" s="289"/>
    </row>
    <row r="19" ht="15" customHeight="1">
      <c r="B19" s="292"/>
      <c r="C19" s="293"/>
      <c r="D19" s="293"/>
      <c r="E19" s="294" t="s">
        <v>1060</v>
      </c>
      <c r="F19" s="291" t="s">
        <v>94</v>
      </c>
      <c r="G19" s="291"/>
      <c r="H19" s="291"/>
      <c r="I19" s="291"/>
      <c r="J19" s="291"/>
      <c r="K19" s="289"/>
    </row>
    <row r="20" ht="15" customHeight="1">
      <c r="B20" s="292"/>
      <c r="C20" s="293"/>
      <c r="D20" s="293"/>
      <c r="E20" s="294" t="s">
        <v>1061</v>
      </c>
      <c r="F20" s="291" t="s">
        <v>1062</v>
      </c>
      <c r="G20" s="291"/>
      <c r="H20" s="291"/>
      <c r="I20" s="291"/>
      <c r="J20" s="291"/>
      <c r="K20" s="289"/>
    </row>
    <row r="21" ht="15" customHeight="1">
      <c r="B21" s="292"/>
      <c r="C21" s="293"/>
      <c r="D21" s="293"/>
      <c r="E21" s="294" t="s">
        <v>1063</v>
      </c>
      <c r="F21" s="291" t="s">
        <v>1064</v>
      </c>
      <c r="G21" s="291"/>
      <c r="H21" s="291"/>
      <c r="I21" s="291"/>
      <c r="J21" s="291"/>
      <c r="K21" s="289"/>
    </row>
    <row r="22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ht="15" customHeight="1">
      <c r="B23" s="292"/>
      <c r="C23" s="291" t="s">
        <v>1065</v>
      </c>
      <c r="D23" s="291"/>
      <c r="E23" s="291"/>
      <c r="F23" s="291"/>
      <c r="G23" s="291"/>
      <c r="H23" s="291"/>
      <c r="I23" s="291"/>
      <c r="J23" s="291"/>
      <c r="K23" s="289"/>
    </row>
    <row r="24" ht="15" customHeight="1">
      <c r="B24" s="292"/>
      <c r="C24" s="291" t="s">
        <v>1066</v>
      </c>
      <c r="D24" s="291"/>
      <c r="E24" s="291"/>
      <c r="F24" s="291"/>
      <c r="G24" s="291"/>
      <c r="H24" s="291"/>
      <c r="I24" s="291"/>
      <c r="J24" s="291"/>
      <c r="K24" s="289"/>
    </row>
    <row r="25" ht="15" customHeight="1">
      <c r="B25" s="292"/>
      <c r="C25" s="291"/>
      <c r="D25" s="291" t="s">
        <v>1067</v>
      </c>
      <c r="E25" s="291"/>
      <c r="F25" s="291"/>
      <c r="G25" s="291"/>
      <c r="H25" s="291"/>
      <c r="I25" s="291"/>
      <c r="J25" s="291"/>
      <c r="K25" s="289"/>
    </row>
    <row r="26" ht="15" customHeight="1">
      <c r="B26" s="292"/>
      <c r="C26" s="293"/>
      <c r="D26" s="291" t="s">
        <v>1068</v>
      </c>
      <c r="E26" s="291"/>
      <c r="F26" s="291"/>
      <c r="G26" s="291"/>
      <c r="H26" s="291"/>
      <c r="I26" s="291"/>
      <c r="J26" s="291"/>
      <c r="K26" s="289"/>
    </row>
    <row r="27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ht="15" customHeight="1">
      <c r="B28" s="292"/>
      <c r="C28" s="293"/>
      <c r="D28" s="291" t="s">
        <v>1069</v>
      </c>
      <c r="E28" s="291"/>
      <c r="F28" s="291"/>
      <c r="G28" s="291"/>
      <c r="H28" s="291"/>
      <c r="I28" s="291"/>
      <c r="J28" s="291"/>
      <c r="K28" s="289"/>
    </row>
    <row r="29" ht="15" customHeight="1">
      <c r="B29" s="292"/>
      <c r="C29" s="293"/>
      <c r="D29" s="291" t="s">
        <v>1070</v>
      </c>
      <c r="E29" s="291"/>
      <c r="F29" s="291"/>
      <c r="G29" s="291"/>
      <c r="H29" s="291"/>
      <c r="I29" s="291"/>
      <c r="J29" s="291"/>
      <c r="K29" s="289"/>
    </row>
    <row r="30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ht="15" customHeight="1">
      <c r="B31" s="292"/>
      <c r="C31" s="293"/>
      <c r="D31" s="291" t="s">
        <v>1071</v>
      </c>
      <c r="E31" s="291"/>
      <c r="F31" s="291"/>
      <c r="G31" s="291"/>
      <c r="H31" s="291"/>
      <c r="I31" s="291"/>
      <c r="J31" s="291"/>
      <c r="K31" s="289"/>
    </row>
    <row r="32" ht="15" customHeight="1">
      <c r="B32" s="292"/>
      <c r="C32" s="293"/>
      <c r="D32" s="291" t="s">
        <v>1072</v>
      </c>
      <c r="E32" s="291"/>
      <c r="F32" s="291"/>
      <c r="G32" s="291"/>
      <c r="H32" s="291"/>
      <c r="I32" s="291"/>
      <c r="J32" s="291"/>
      <c r="K32" s="289"/>
    </row>
    <row r="33" ht="15" customHeight="1">
      <c r="B33" s="292"/>
      <c r="C33" s="293"/>
      <c r="D33" s="291" t="s">
        <v>1073</v>
      </c>
      <c r="E33" s="291"/>
      <c r="F33" s="291"/>
      <c r="G33" s="291"/>
      <c r="H33" s="291"/>
      <c r="I33" s="291"/>
      <c r="J33" s="291"/>
      <c r="K33" s="289"/>
    </row>
    <row r="34" ht="15" customHeight="1">
      <c r="B34" s="292"/>
      <c r="C34" s="293"/>
      <c r="D34" s="291"/>
      <c r="E34" s="295" t="s">
        <v>127</v>
      </c>
      <c r="F34" s="291"/>
      <c r="G34" s="291" t="s">
        <v>1074</v>
      </c>
      <c r="H34" s="291"/>
      <c r="I34" s="291"/>
      <c r="J34" s="291"/>
      <c r="K34" s="289"/>
    </row>
    <row r="35" ht="30.75" customHeight="1">
      <c r="B35" s="292"/>
      <c r="C35" s="293"/>
      <c r="D35" s="291"/>
      <c r="E35" s="295" t="s">
        <v>1075</v>
      </c>
      <c r="F35" s="291"/>
      <c r="G35" s="291" t="s">
        <v>1076</v>
      </c>
      <c r="H35" s="291"/>
      <c r="I35" s="291"/>
      <c r="J35" s="291"/>
      <c r="K35" s="289"/>
    </row>
    <row r="36" ht="15" customHeight="1">
      <c r="B36" s="292"/>
      <c r="C36" s="293"/>
      <c r="D36" s="291"/>
      <c r="E36" s="295" t="s">
        <v>58</v>
      </c>
      <c r="F36" s="291"/>
      <c r="G36" s="291" t="s">
        <v>1077</v>
      </c>
      <c r="H36" s="291"/>
      <c r="I36" s="291"/>
      <c r="J36" s="291"/>
      <c r="K36" s="289"/>
    </row>
    <row r="37" ht="15" customHeight="1">
      <c r="B37" s="292"/>
      <c r="C37" s="293"/>
      <c r="D37" s="291"/>
      <c r="E37" s="295" t="s">
        <v>128</v>
      </c>
      <c r="F37" s="291"/>
      <c r="G37" s="291" t="s">
        <v>1078</v>
      </c>
      <c r="H37" s="291"/>
      <c r="I37" s="291"/>
      <c r="J37" s="291"/>
      <c r="K37" s="289"/>
    </row>
    <row r="38" ht="15" customHeight="1">
      <c r="B38" s="292"/>
      <c r="C38" s="293"/>
      <c r="D38" s="291"/>
      <c r="E38" s="295" t="s">
        <v>129</v>
      </c>
      <c r="F38" s="291"/>
      <c r="G38" s="291" t="s">
        <v>1079</v>
      </c>
      <c r="H38" s="291"/>
      <c r="I38" s="291"/>
      <c r="J38" s="291"/>
      <c r="K38" s="289"/>
    </row>
    <row r="39" ht="15" customHeight="1">
      <c r="B39" s="292"/>
      <c r="C39" s="293"/>
      <c r="D39" s="291"/>
      <c r="E39" s="295" t="s">
        <v>130</v>
      </c>
      <c r="F39" s="291"/>
      <c r="G39" s="291" t="s">
        <v>1080</v>
      </c>
      <c r="H39" s="291"/>
      <c r="I39" s="291"/>
      <c r="J39" s="291"/>
      <c r="K39" s="289"/>
    </row>
    <row r="40" ht="15" customHeight="1">
      <c r="B40" s="292"/>
      <c r="C40" s="293"/>
      <c r="D40" s="291"/>
      <c r="E40" s="295" t="s">
        <v>1081</v>
      </c>
      <c r="F40" s="291"/>
      <c r="G40" s="291" t="s">
        <v>1082</v>
      </c>
      <c r="H40" s="291"/>
      <c r="I40" s="291"/>
      <c r="J40" s="291"/>
      <c r="K40" s="289"/>
    </row>
    <row r="41" ht="15" customHeight="1">
      <c r="B41" s="292"/>
      <c r="C41" s="293"/>
      <c r="D41" s="291"/>
      <c r="E41" s="295"/>
      <c r="F41" s="291"/>
      <c r="G41" s="291" t="s">
        <v>1083</v>
      </c>
      <c r="H41" s="291"/>
      <c r="I41" s="291"/>
      <c r="J41" s="291"/>
      <c r="K41" s="289"/>
    </row>
    <row r="42" ht="15" customHeight="1">
      <c r="B42" s="292"/>
      <c r="C42" s="293"/>
      <c r="D42" s="291"/>
      <c r="E42" s="295" t="s">
        <v>1084</v>
      </c>
      <c r="F42" s="291"/>
      <c r="G42" s="291" t="s">
        <v>1085</v>
      </c>
      <c r="H42" s="291"/>
      <c r="I42" s="291"/>
      <c r="J42" s="291"/>
      <c r="K42" s="289"/>
    </row>
    <row r="43" ht="15" customHeight="1">
      <c r="B43" s="292"/>
      <c r="C43" s="293"/>
      <c r="D43" s="291"/>
      <c r="E43" s="295" t="s">
        <v>132</v>
      </c>
      <c r="F43" s="291"/>
      <c r="G43" s="291" t="s">
        <v>1086</v>
      </c>
      <c r="H43" s="291"/>
      <c r="I43" s="291"/>
      <c r="J43" s="291"/>
      <c r="K43" s="289"/>
    </row>
    <row r="44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ht="15" customHeight="1">
      <c r="B45" s="292"/>
      <c r="C45" s="293"/>
      <c r="D45" s="291" t="s">
        <v>1087</v>
      </c>
      <c r="E45" s="291"/>
      <c r="F45" s="291"/>
      <c r="G45" s="291"/>
      <c r="H45" s="291"/>
      <c r="I45" s="291"/>
      <c r="J45" s="291"/>
      <c r="K45" s="289"/>
    </row>
    <row r="46" ht="15" customHeight="1">
      <c r="B46" s="292"/>
      <c r="C46" s="293"/>
      <c r="D46" s="293"/>
      <c r="E46" s="291" t="s">
        <v>1088</v>
      </c>
      <c r="F46" s="291"/>
      <c r="G46" s="291"/>
      <c r="H46" s="291"/>
      <c r="I46" s="291"/>
      <c r="J46" s="291"/>
      <c r="K46" s="289"/>
    </row>
    <row r="47" ht="15" customHeight="1">
      <c r="B47" s="292"/>
      <c r="C47" s="293"/>
      <c r="D47" s="293"/>
      <c r="E47" s="291" t="s">
        <v>1089</v>
      </c>
      <c r="F47" s="291"/>
      <c r="G47" s="291"/>
      <c r="H47" s="291"/>
      <c r="I47" s="291"/>
      <c r="J47" s="291"/>
      <c r="K47" s="289"/>
    </row>
    <row r="48" ht="15" customHeight="1">
      <c r="B48" s="292"/>
      <c r="C48" s="293"/>
      <c r="D48" s="293"/>
      <c r="E48" s="291" t="s">
        <v>1090</v>
      </c>
      <c r="F48" s="291"/>
      <c r="G48" s="291"/>
      <c r="H48" s="291"/>
      <c r="I48" s="291"/>
      <c r="J48" s="291"/>
      <c r="K48" s="289"/>
    </row>
    <row r="49" ht="15" customHeight="1">
      <c r="B49" s="292"/>
      <c r="C49" s="293"/>
      <c r="D49" s="291" t="s">
        <v>1091</v>
      </c>
      <c r="E49" s="291"/>
      <c r="F49" s="291"/>
      <c r="G49" s="291"/>
      <c r="H49" s="291"/>
      <c r="I49" s="291"/>
      <c r="J49" s="291"/>
      <c r="K49" s="289"/>
    </row>
    <row r="50" ht="25.5" customHeight="1">
      <c r="B50" s="287"/>
      <c r="C50" s="288" t="s">
        <v>1092</v>
      </c>
      <c r="D50" s="288"/>
      <c r="E50" s="288"/>
      <c r="F50" s="288"/>
      <c r="G50" s="288"/>
      <c r="H50" s="288"/>
      <c r="I50" s="288"/>
      <c r="J50" s="288"/>
      <c r="K50" s="289"/>
    </row>
    <row r="51" ht="5.25" customHeight="1">
      <c r="B51" s="287"/>
      <c r="C51" s="290"/>
      <c r="D51" s="290"/>
      <c r="E51" s="290"/>
      <c r="F51" s="290"/>
      <c r="G51" s="290"/>
      <c r="H51" s="290"/>
      <c r="I51" s="290"/>
      <c r="J51" s="290"/>
      <c r="K51" s="289"/>
    </row>
    <row r="52" ht="15" customHeight="1">
      <c r="B52" s="287"/>
      <c r="C52" s="291" t="s">
        <v>1093</v>
      </c>
      <c r="D52" s="291"/>
      <c r="E52" s="291"/>
      <c r="F52" s="291"/>
      <c r="G52" s="291"/>
      <c r="H52" s="291"/>
      <c r="I52" s="291"/>
      <c r="J52" s="291"/>
      <c r="K52" s="289"/>
    </row>
    <row r="53" ht="15" customHeight="1">
      <c r="B53" s="287"/>
      <c r="C53" s="291" t="s">
        <v>1094</v>
      </c>
      <c r="D53" s="291"/>
      <c r="E53" s="291"/>
      <c r="F53" s="291"/>
      <c r="G53" s="291"/>
      <c r="H53" s="291"/>
      <c r="I53" s="291"/>
      <c r="J53" s="291"/>
      <c r="K53" s="289"/>
    </row>
    <row r="54" ht="12.75" customHeight="1">
      <c r="B54" s="287"/>
      <c r="C54" s="291"/>
      <c r="D54" s="291"/>
      <c r="E54" s="291"/>
      <c r="F54" s="291"/>
      <c r="G54" s="291"/>
      <c r="H54" s="291"/>
      <c r="I54" s="291"/>
      <c r="J54" s="291"/>
      <c r="K54" s="289"/>
    </row>
    <row r="55" ht="15" customHeight="1">
      <c r="B55" s="287"/>
      <c r="C55" s="291" t="s">
        <v>1095</v>
      </c>
      <c r="D55" s="291"/>
      <c r="E55" s="291"/>
      <c r="F55" s="291"/>
      <c r="G55" s="291"/>
      <c r="H55" s="291"/>
      <c r="I55" s="291"/>
      <c r="J55" s="291"/>
      <c r="K55" s="289"/>
    </row>
    <row r="56" ht="15" customHeight="1">
      <c r="B56" s="287"/>
      <c r="C56" s="293"/>
      <c r="D56" s="291" t="s">
        <v>1096</v>
      </c>
      <c r="E56" s="291"/>
      <c r="F56" s="291"/>
      <c r="G56" s="291"/>
      <c r="H56" s="291"/>
      <c r="I56" s="291"/>
      <c r="J56" s="291"/>
      <c r="K56" s="289"/>
    </row>
    <row r="57" ht="15" customHeight="1">
      <c r="B57" s="287"/>
      <c r="C57" s="293"/>
      <c r="D57" s="291" t="s">
        <v>1097</v>
      </c>
      <c r="E57" s="291"/>
      <c r="F57" s="291"/>
      <c r="G57" s="291"/>
      <c r="H57" s="291"/>
      <c r="I57" s="291"/>
      <c r="J57" s="291"/>
      <c r="K57" s="289"/>
    </row>
    <row r="58" ht="15" customHeight="1">
      <c r="B58" s="287"/>
      <c r="C58" s="293"/>
      <c r="D58" s="291" t="s">
        <v>1098</v>
      </c>
      <c r="E58" s="291"/>
      <c r="F58" s="291"/>
      <c r="G58" s="291"/>
      <c r="H58" s="291"/>
      <c r="I58" s="291"/>
      <c r="J58" s="291"/>
      <c r="K58" s="289"/>
    </row>
    <row r="59" ht="15" customHeight="1">
      <c r="B59" s="287"/>
      <c r="C59" s="293"/>
      <c r="D59" s="291" t="s">
        <v>1099</v>
      </c>
      <c r="E59" s="291"/>
      <c r="F59" s="291"/>
      <c r="G59" s="291"/>
      <c r="H59" s="291"/>
      <c r="I59" s="291"/>
      <c r="J59" s="291"/>
      <c r="K59" s="289"/>
    </row>
    <row r="60" ht="15" customHeight="1">
      <c r="B60" s="287"/>
      <c r="C60" s="293"/>
      <c r="D60" s="296" t="s">
        <v>1100</v>
      </c>
      <c r="E60" s="296"/>
      <c r="F60" s="296"/>
      <c r="G60" s="296"/>
      <c r="H60" s="296"/>
      <c r="I60" s="296"/>
      <c r="J60" s="296"/>
      <c r="K60" s="289"/>
    </row>
    <row r="61" ht="15" customHeight="1">
      <c r="B61" s="287"/>
      <c r="C61" s="293"/>
      <c r="D61" s="291" t="s">
        <v>1101</v>
      </c>
      <c r="E61" s="291"/>
      <c r="F61" s="291"/>
      <c r="G61" s="291"/>
      <c r="H61" s="291"/>
      <c r="I61" s="291"/>
      <c r="J61" s="291"/>
      <c r="K61" s="289"/>
    </row>
    <row r="62" ht="12.75" customHeight="1">
      <c r="B62" s="287"/>
      <c r="C62" s="293"/>
      <c r="D62" s="293"/>
      <c r="E62" s="297"/>
      <c r="F62" s="293"/>
      <c r="G62" s="293"/>
      <c r="H62" s="293"/>
      <c r="I62" s="293"/>
      <c r="J62" s="293"/>
      <c r="K62" s="289"/>
    </row>
    <row r="63" ht="15" customHeight="1">
      <c r="B63" s="287"/>
      <c r="C63" s="293"/>
      <c r="D63" s="291" t="s">
        <v>1102</v>
      </c>
      <c r="E63" s="291"/>
      <c r="F63" s="291"/>
      <c r="G63" s="291"/>
      <c r="H63" s="291"/>
      <c r="I63" s="291"/>
      <c r="J63" s="291"/>
      <c r="K63" s="289"/>
    </row>
    <row r="64" ht="15" customHeight="1">
      <c r="B64" s="287"/>
      <c r="C64" s="293"/>
      <c r="D64" s="296" t="s">
        <v>1103</v>
      </c>
      <c r="E64" s="296"/>
      <c r="F64" s="296"/>
      <c r="G64" s="296"/>
      <c r="H64" s="296"/>
      <c r="I64" s="296"/>
      <c r="J64" s="296"/>
      <c r="K64" s="289"/>
    </row>
    <row r="65" ht="15" customHeight="1">
      <c r="B65" s="287"/>
      <c r="C65" s="293"/>
      <c r="D65" s="291" t="s">
        <v>1104</v>
      </c>
      <c r="E65" s="291"/>
      <c r="F65" s="291"/>
      <c r="G65" s="291"/>
      <c r="H65" s="291"/>
      <c r="I65" s="291"/>
      <c r="J65" s="291"/>
      <c r="K65" s="289"/>
    </row>
    <row r="66" ht="15" customHeight="1">
      <c r="B66" s="287"/>
      <c r="C66" s="293"/>
      <c r="D66" s="291" t="s">
        <v>1105</v>
      </c>
      <c r="E66" s="291"/>
      <c r="F66" s="291"/>
      <c r="G66" s="291"/>
      <c r="H66" s="291"/>
      <c r="I66" s="291"/>
      <c r="J66" s="291"/>
      <c r="K66" s="289"/>
    </row>
    <row r="67" ht="15" customHeight="1">
      <c r="B67" s="287"/>
      <c r="C67" s="293"/>
      <c r="D67" s="291" t="s">
        <v>1106</v>
      </c>
      <c r="E67" s="291"/>
      <c r="F67" s="291"/>
      <c r="G67" s="291"/>
      <c r="H67" s="291"/>
      <c r="I67" s="291"/>
      <c r="J67" s="291"/>
      <c r="K67" s="289"/>
    </row>
    <row r="68" ht="15" customHeight="1">
      <c r="B68" s="287"/>
      <c r="C68" s="293"/>
      <c r="D68" s="291" t="s">
        <v>1107</v>
      </c>
      <c r="E68" s="291"/>
      <c r="F68" s="291"/>
      <c r="G68" s="291"/>
      <c r="H68" s="291"/>
      <c r="I68" s="291"/>
      <c r="J68" s="291"/>
      <c r="K68" s="289"/>
    </row>
    <row r="69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ht="45" customHeight="1">
      <c r="B73" s="306"/>
      <c r="C73" s="307" t="s">
        <v>100</v>
      </c>
      <c r="D73" s="307"/>
      <c r="E73" s="307"/>
      <c r="F73" s="307"/>
      <c r="G73" s="307"/>
      <c r="H73" s="307"/>
      <c r="I73" s="307"/>
      <c r="J73" s="307"/>
      <c r="K73" s="308"/>
    </row>
    <row r="74" ht="17.25" customHeight="1">
      <c r="B74" s="306"/>
      <c r="C74" s="309" t="s">
        <v>1108</v>
      </c>
      <c r="D74" s="309"/>
      <c r="E74" s="309"/>
      <c r="F74" s="309" t="s">
        <v>1109</v>
      </c>
      <c r="G74" s="310"/>
      <c r="H74" s="309" t="s">
        <v>128</v>
      </c>
      <c r="I74" s="309" t="s">
        <v>62</v>
      </c>
      <c r="J74" s="309" t="s">
        <v>1110</v>
      </c>
      <c r="K74" s="308"/>
    </row>
    <row r="75" ht="17.25" customHeight="1">
      <c r="B75" s="306"/>
      <c r="C75" s="311" t="s">
        <v>1111</v>
      </c>
      <c r="D75" s="311"/>
      <c r="E75" s="311"/>
      <c r="F75" s="312" t="s">
        <v>1112</v>
      </c>
      <c r="G75" s="313"/>
      <c r="H75" s="311"/>
      <c r="I75" s="311"/>
      <c r="J75" s="311" t="s">
        <v>1113</v>
      </c>
      <c r="K75" s="308"/>
    </row>
    <row r="76" ht="5.25" customHeight="1">
      <c r="B76" s="306"/>
      <c r="C76" s="314"/>
      <c r="D76" s="314"/>
      <c r="E76" s="314"/>
      <c r="F76" s="314"/>
      <c r="G76" s="315"/>
      <c r="H76" s="314"/>
      <c r="I76" s="314"/>
      <c r="J76" s="314"/>
      <c r="K76" s="308"/>
    </row>
    <row r="77" ht="15" customHeight="1">
      <c r="B77" s="306"/>
      <c r="C77" s="295" t="s">
        <v>58</v>
      </c>
      <c r="D77" s="314"/>
      <c r="E77" s="314"/>
      <c r="F77" s="316" t="s">
        <v>1114</v>
      </c>
      <c r="G77" s="315"/>
      <c r="H77" s="295" t="s">
        <v>1115</v>
      </c>
      <c r="I77" s="295" t="s">
        <v>1116</v>
      </c>
      <c r="J77" s="295">
        <v>20</v>
      </c>
      <c r="K77" s="308"/>
    </row>
    <row r="78" ht="15" customHeight="1">
      <c r="B78" s="306"/>
      <c r="C78" s="295" t="s">
        <v>1117</v>
      </c>
      <c r="D78" s="295"/>
      <c r="E78" s="295"/>
      <c r="F78" s="316" t="s">
        <v>1114</v>
      </c>
      <c r="G78" s="315"/>
      <c r="H78" s="295" t="s">
        <v>1118</v>
      </c>
      <c r="I78" s="295" t="s">
        <v>1116</v>
      </c>
      <c r="J78" s="295">
        <v>120</v>
      </c>
      <c r="K78" s="308"/>
    </row>
    <row r="79" ht="15" customHeight="1">
      <c r="B79" s="317"/>
      <c r="C79" s="295" t="s">
        <v>1119</v>
      </c>
      <c r="D79" s="295"/>
      <c r="E79" s="295"/>
      <c r="F79" s="316" t="s">
        <v>1120</v>
      </c>
      <c r="G79" s="315"/>
      <c r="H79" s="295" t="s">
        <v>1121</v>
      </c>
      <c r="I79" s="295" t="s">
        <v>1116</v>
      </c>
      <c r="J79" s="295">
        <v>50</v>
      </c>
      <c r="K79" s="308"/>
    </row>
    <row r="80" ht="15" customHeight="1">
      <c r="B80" s="317"/>
      <c r="C80" s="295" t="s">
        <v>1122</v>
      </c>
      <c r="D80" s="295"/>
      <c r="E80" s="295"/>
      <c r="F80" s="316" t="s">
        <v>1114</v>
      </c>
      <c r="G80" s="315"/>
      <c r="H80" s="295" t="s">
        <v>1123</v>
      </c>
      <c r="I80" s="295" t="s">
        <v>1124</v>
      </c>
      <c r="J80" s="295"/>
      <c r="K80" s="308"/>
    </row>
    <row r="81" ht="15" customHeight="1">
      <c r="B81" s="317"/>
      <c r="C81" s="318" t="s">
        <v>1125</v>
      </c>
      <c r="D81" s="318"/>
      <c r="E81" s="318"/>
      <c r="F81" s="319" t="s">
        <v>1120</v>
      </c>
      <c r="G81" s="318"/>
      <c r="H81" s="318" t="s">
        <v>1126</v>
      </c>
      <c r="I81" s="318" t="s">
        <v>1116</v>
      </c>
      <c r="J81" s="318">
        <v>15</v>
      </c>
      <c r="K81" s="308"/>
    </row>
    <row r="82" ht="15" customHeight="1">
      <c r="B82" s="317"/>
      <c r="C82" s="318" t="s">
        <v>1127</v>
      </c>
      <c r="D82" s="318"/>
      <c r="E82" s="318"/>
      <c r="F82" s="319" t="s">
        <v>1120</v>
      </c>
      <c r="G82" s="318"/>
      <c r="H82" s="318" t="s">
        <v>1128</v>
      </c>
      <c r="I82" s="318" t="s">
        <v>1116</v>
      </c>
      <c r="J82" s="318">
        <v>15</v>
      </c>
      <c r="K82" s="308"/>
    </row>
    <row r="83" ht="15" customHeight="1">
      <c r="B83" s="317"/>
      <c r="C83" s="318" t="s">
        <v>1129</v>
      </c>
      <c r="D83" s="318"/>
      <c r="E83" s="318"/>
      <c r="F83" s="319" t="s">
        <v>1120</v>
      </c>
      <c r="G83" s="318"/>
      <c r="H83" s="318" t="s">
        <v>1130</v>
      </c>
      <c r="I83" s="318" t="s">
        <v>1116</v>
      </c>
      <c r="J83" s="318">
        <v>20</v>
      </c>
      <c r="K83" s="308"/>
    </row>
    <row r="84" ht="15" customHeight="1">
      <c r="B84" s="317"/>
      <c r="C84" s="318" t="s">
        <v>1131</v>
      </c>
      <c r="D84" s="318"/>
      <c r="E84" s="318"/>
      <c r="F84" s="319" t="s">
        <v>1120</v>
      </c>
      <c r="G84" s="318"/>
      <c r="H84" s="318" t="s">
        <v>1132</v>
      </c>
      <c r="I84" s="318" t="s">
        <v>1116</v>
      </c>
      <c r="J84" s="318">
        <v>20</v>
      </c>
      <c r="K84" s="308"/>
    </row>
    <row r="85" ht="15" customHeight="1">
      <c r="B85" s="317"/>
      <c r="C85" s="295" t="s">
        <v>1133</v>
      </c>
      <c r="D85" s="295"/>
      <c r="E85" s="295"/>
      <c r="F85" s="316" t="s">
        <v>1120</v>
      </c>
      <c r="G85" s="315"/>
      <c r="H85" s="295" t="s">
        <v>1134</v>
      </c>
      <c r="I85" s="295" t="s">
        <v>1116</v>
      </c>
      <c r="J85" s="295">
        <v>50</v>
      </c>
      <c r="K85" s="308"/>
    </row>
    <row r="86" ht="15" customHeight="1">
      <c r="B86" s="317"/>
      <c r="C86" s="295" t="s">
        <v>1135</v>
      </c>
      <c r="D86" s="295"/>
      <c r="E86" s="295"/>
      <c r="F86" s="316" t="s">
        <v>1120</v>
      </c>
      <c r="G86" s="315"/>
      <c r="H86" s="295" t="s">
        <v>1136</v>
      </c>
      <c r="I86" s="295" t="s">
        <v>1116</v>
      </c>
      <c r="J86" s="295">
        <v>20</v>
      </c>
      <c r="K86" s="308"/>
    </row>
    <row r="87" ht="15" customHeight="1">
      <c r="B87" s="317"/>
      <c r="C87" s="295" t="s">
        <v>1137</v>
      </c>
      <c r="D87" s="295"/>
      <c r="E87" s="295"/>
      <c r="F87" s="316" t="s">
        <v>1120</v>
      </c>
      <c r="G87" s="315"/>
      <c r="H87" s="295" t="s">
        <v>1138</v>
      </c>
      <c r="I87" s="295" t="s">
        <v>1116</v>
      </c>
      <c r="J87" s="295">
        <v>20</v>
      </c>
      <c r="K87" s="308"/>
    </row>
    <row r="88" ht="15" customHeight="1">
      <c r="B88" s="317"/>
      <c r="C88" s="295" t="s">
        <v>1139</v>
      </c>
      <c r="D88" s="295"/>
      <c r="E88" s="295"/>
      <c r="F88" s="316" t="s">
        <v>1120</v>
      </c>
      <c r="G88" s="315"/>
      <c r="H88" s="295" t="s">
        <v>1140</v>
      </c>
      <c r="I88" s="295" t="s">
        <v>1116</v>
      </c>
      <c r="J88" s="295">
        <v>50</v>
      </c>
      <c r="K88" s="308"/>
    </row>
    <row r="89" ht="15" customHeight="1">
      <c r="B89" s="317"/>
      <c r="C89" s="295" t="s">
        <v>1141</v>
      </c>
      <c r="D89" s="295"/>
      <c r="E89" s="295"/>
      <c r="F89" s="316" t="s">
        <v>1120</v>
      </c>
      <c r="G89" s="315"/>
      <c r="H89" s="295" t="s">
        <v>1141</v>
      </c>
      <c r="I89" s="295" t="s">
        <v>1116</v>
      </c>
      <c r="J89" s="295">
        <v>50</v>
      </c>
      <c r="K89" s="308"/>
    </row>
    <row r="90" ht="15" customHeight="1">
      <c r="B90" s="317"/>
      <c r="C90" s="295" t="s">
        <v>133</v>
      </c>
      <c r="D90" s="295"/>
      <c r="E90" s="295"/>
      <c r="F90" s="316" t="s">
        <v>1120</v>
      </c>
      <c r="G90" s="315"/>
      <c r="H90" s="295" t="s">
        <v>1142</v>
      </c>
      <c r="I90" s="295" t="s">
        <v>1116</v>
      </c>
      <c r="J90" s="295">
        <v>255</v>
      </c>
      <c r="K90" s="308"/>
    </row>
    <row r="91" ht="15" customHeight="1">
      <c r="B91" s="317"/>
      <c r="C91" s="295" t="s">
        <v>1143</v>
      </c>
      <c r="D91" s="295"/>
      <c r="E91" s="295"/>
      <c r="F91" s="316" t="s">
        <v>1114</v>
      </c>
      <c r="G91" s="315"/>
      <c r="H91" s="295" t="s">
        <v>1144</v>
      </c>
      <c r="I91" s="295" t="s">
        <v>1145</v>
      </c>
      <c r="J91" s="295"/>
      <c r="K91" s="308"/>
    </row>
    <row r="92" ht="15" customHeight="1">
      <c r="B92" s="317"/>
      <c r="C92" s="295" t="s">
        <v>1146</v>
      </c>
      <c r="D92" s="295"/>
      <c r="E92" s="295"/>
      <c r="F92" s="316" t="s">
        <v>1114</v>
      </c>
      <c r="G92" s="315"/>
      <c r="H92" s="295" t="s">
        <v>1147</v>
      </c>
      <c r="I92" s="295" t="s">
        <v>1148</v>
      </c>
      <c r="J92" s="295"/>
      <c r="K92" s="308"/>
    </row>
    <row r="93" ht="15" customHeight="1">
      <c r="B93" s="317"/>
      <c r="C93" s="295" t="s">
        <v>1149</v>
      </c>
      <c r="D93" s="295"/>
      <c r="E93" s="295"/>
      <c r="F93" s="316" t="s">
        <v>1114</v>
      </c>
      <c r="G93" s="315"/>
      <c r="H93" s="295" t="s">
        <v>1149</v>
      </c>
      <c r="I93" s="295" t="s">
        <v>1148</v>
      </c>
      <c r="J93" s="295"/>
      <c r="K93" s="308"/>
    </row>
    <row r="94" ht="15" customHeight="1">
      <c r="B94" s="317"/>
      <c r="C94" s="295" t="s">
        <v>43</v>
      </c>
      <c r="D94" s="295"/>
      <c r="E94" s="295"/>
      <c r="F94" s="316" t="s">
        <v>1114</v>
      </c>
      <c r="G94" s="315"/>
      <c r="H94" s="295" t="s">
        <v>1150</v>
      </c>
      <c r="I94" s="295" t="s">
        <v>1148</v>
      </c>
      <c r="J94" s="295"/>
      <c r="K94" s="308"/>
    </row>
    <row r="95" ht="15" customHeight="1">
      <c r="B95" s="317"/>
      <c r="C95" s="295" t="s">
        <v>53</v>
      </c>
      <c r="D95" s="295"/>
      <c r="E95" s="295"/>
      <c r="F95" s="316" t="s">
        <v>1114</v>
      </c>
      <c r="G95" s="315"/>
      <c r="H95" s="295" t="s">
        <v>1151</v>
      </c>
      <c r="I95" s="295" t="s">
        <v>1148</v>
      </c>
      <c r="J95" s="295"/>
      <c r="K95" s="308"/>
    </row>
    <row r="96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ht="45" customHeight="1">
      <c r="B100" s="306"/>
      <c r="C100" s="307" t="s">
        <v>1152</v>
      </c>
      <c r="D100" s="307"/>
      <c r="E100" s="307"/>
      <c r="F100" s="307"/>
      <c r="G100" s="307"/>
      <c r="H100" s="307"/>
      <c r="I100" s="307"/>
      <c r="J100" s="307"/>
      <c r="K100" s="308"/>
    </row>
    <row r="101" ht="17.25" customHeight="1">
      <c r="B101" s="306"/>
      <c r="C101" s="309" t="s">
        <v>1108</v>
      </c>
      <c r="D101" s="309"/>
      <c r="E101" s="309"/>
      <c r="F101" s="309" t="s">
        <v>1109</v>
      </c>
      <c r="G101" s="310"/>
      <c r="H101" s="309" t="s">
        <v>128</v>
      </c>
      <c r="I101" s="309" t="s">
        <v>62</v>
      </c>
      <c r="J101" s="309" t="s">
        <v>1110</v>
      </c>
      <c r="K101" s="308"/>
    </row>
    <row r="102" ht="17.25" customHeight="1">
      <c r="B102" s="306"/>
      <c r="C102" s="311" t="s">
        <v>1111</v>
      </c>
      <c r="D102" s="311"/>
      <c r="E102" s="311"/>
      <c r="F102" s="312" t="s">
        <v>1112</v>
      </c>
      <c r="G102" s="313"/>
      <c r="H102" s="311"/>
      <c r="I102" s="311"/>
      <c r="J102" s="311" t="s">
        <v>1113</v>
      </c>
      <c r="K102" s="308"/>
    </row>
    <row r="103" ht="5.25" customHeight="1">
      <c r="B103" s="306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ht="15" customHeight="1">
      <c r="B104" s="306"/>
      <c r="C104" s="295" t="s">
        <v>58</v>
      </c>
      <c r="D104" s="314"/>
      <c r="E104" s="314"/>
      <c r="F104" s="316" t="s">
        <v>1114</v>
      </c>
      <c r="G104" s="325"/>
      <c r="H104" s="295" t="s">
        <v>1153</v>
      </c>
      <c r="I104" s="295" t="s">
        <v>1116</v>
      </c>
      <c r="J104" s="295">
        <v>20</v>
      </c>
      <c r="K104" s="308"/>
    </row>
    <row r="105" ht="15" customHeight="1">
      <c r="B105" s="306"/>
      <c r="C105" s="295" t="s">
        <v>1117</v>
      </c>
      <c r="D105" s="295"/>
      <c r="E105" s="295"/>
      <c r="F105" s="316" t="s">
        <v>1114</v>
      </c>
      <c r="G105" s="295"/>
      <c r="H105" s="295" t="s">
        <v>1153</v>
      </c>
      <c r="I105" s="295" t="s">
        <v>1116</v>
      </c>
      <c r="J105" s="295">
        <v>120</v>
      </c>
      <c r="K105" s="308"/>
    </row>
    <row r="106" ht="15" customHeight="1">
      <c r="B106" s="317"/>
      <c r="C106" s="295" t="s">
        <v>1119</v>
      </c>
      <c r="D106" s="295"/>
      <c r="E106" s="295"/>
      <c r="F106" s="316" t="s">
        <v>1120</v>
      </c>
      <c r="G106" s="295"/>
      <c r="H106" s="295" t="s">
        <v>1153</v>
      </c>
      <c r="I106" s="295" t="s">
        <v>1116</v>
      </c>
      <c r="J106" s="295">
        <v>50</v>
      </c>
      <c r="K106" s="308"/>
    </row>
    <row r="107" ht="15" customHeight="1">
      <c r="B107" s="317"/>
      <c r="C107" s="295" t="s">
        <v>1122</v>
      </c>
      <c r="D107" s="295"/>
      <c r="E107" s="295"/>
      <c r="F107" s="316" t="s">
        <v>1114</v>
      </c>
      <c r="G107" s="295"/>
      <c r="H107" s="295" t="s">
        <v>1153</v>
      </c>
      <c r="I107" s="295" t="s">
        <v>1124</v>
      </c>
      <c r="J107" s="295"/>
      <c r="K107" s="308"/>
    </row>
    <row r="108" ht="15" customHeight="1">
      <c r="B108" s="317"/>
      <c r="C108" s="295" t="s">
        <v>1133</v>
      </c>
      <c r="D108" s="295"/>
      <c r="E108" s="295"/>
      <c r="F108" s="316" t="s">
        <v>1120</v>
      </c>
      <c r="G108" s="295"/>
      <c r="H108" s="295" t="s">
        <v>1153</v>
      </c>
      <c r="I108" s="295" t="s">
        <v>1116</v>
      </c>
      <c r="J108" s="295">
        <v>50</v>
      </c>
      <c r="K108" s="308"/>
    </row>
    <row r="109" ht="15" customHeight="1">
      <c r="B109" s="317"/>
      <c r="C109" s="295" t="s">
        <v>1141</v>
      </c>
      <c r="D109" s="295"/>
      <c r="E109" s="295"/>
      <c r="F109" s="316" t="s">
        <v>1120</v>
      </c>
      <c r="G109" s="295"/>
      <c r="H109" s="295" t="s">
        <v>1153</v>
      </c>
      <c r="I109" s="295" t="s">
        <v>1116</v>
      </c>
      <c r="J109" s="295">
        <v>50</v>
      </c>
      <c r="K109" s="308"/>
    </row>
    <row r="110" ht="15" customHeight="1">
      <c r="B110" s="317"/>
      <c r="C110" s="295" t="s">
        <v>1139</v>
      </c>
      <c r="D110" s="295"/>
      <c r="E110" s="295"/>
      <c r="F110" s="316" t="s">
        <v>1120</v>
      </c>
      <c r="G110" s="295"/>
      <c r="H110" s="295" t="s">
        <v>1153</v>
      </c>
      <c r="I110" s="295" t="s">
        <v>1116</v>
      </c>
      <c r="J110" s="295">
        <v>50</v>
      </c>
      <c r="K110" s="308"/>
    </row>
    <row r="111" ht="15" customHeight="1">
      <c r="B111" s="317"/>
      <c r="C111" s="295" t="s">
        <v>58</v>
      </c>
      <c r="D111" s="295"/>
      <c r="E111" s="295"/>
      <c r="F111" s="316" t="s">
        <v>1114</v>
      </c>
      <c r="G111" s="295"/>
      <c r="H111" s="295" t="s">
        <v>1154</v>
      </c>
      <c r="I111" s="295" t="s">
        <v>1116</v>
      </c>
      <c r="J111" s="295">
        <v>20</v>
      </c>
      <c r="K111" s="308"/>
    </row>
    <row r="112" ht="15" customHeight="1">
      <c r="B112" s="317"/>
      <c r="C112" s="295" t="s">
        <v>1155</v>
      </c>
      <c r="D112" s="295"/>
      <c r="E112" s="295"/>
      <c r="F112" s="316" t="s">
        <v>1114</v>
      </c>
      <c r="G112" s="295"/>
      <c r="H112" s="295" t="s">
        <v>1156</v>
      </c>
      <c r="I112" s="295" t="s">
        <v>1116</v>
      </c>
      <c r="J112" s="295">
        <v>120</v>
      </c>
      <c r="K112" s="308"/>
    </row>
    <row r="113" ht="15" customHeight="1">
      <c r="B113" s="317"/>
      <c r="C113" s="295" t="s">
        <v>43</v>
      </c>
      <c r="D113" s="295"/>
      <c r="E113" s="295"/>
      <c r="F113" s="316" t="s">
        <v>1114</v>
      </c>
      <c r="G113" s="295"/>
      <c r="H113" s="295" t="s">
        <v>1157</v>
      </c>
      <c r="I113" s="295" t="s">
        <v>1148</v>
      </c>
      <c r="J113" s="295"/>
      <c r="K113" s="308"/>
    </row>
    <row r="114" ht="15" customHeight="1">
      <c r="B114" s="317"/>
      <c r="C114" s="295" t="s">
        <v>53</v>
      </c>
      <c r="D114" s="295"/>
      <c r="E114" s="295"/>
      <c r="F114" s="316" t="s">
        <v>1114</v>
      </c>
      <c r="G114" s="295"/>
      <c r="H114" s="295" t="s">
        <v>1158</v>
      </c>
      <c r="I114" s="295" t="s">
        <v>1148</v>
      </c>
      <c r="J114" s="295"/>
      <c r="K114" s="308"/>
    </row>
    <row r="115" ht="15" customHeight="1">
      <c r="B115" s="317"/>
      <c r="C115" s="295" t="s">
        <v>62</v>
      </c>
      <c r="D115" s="295"/>
      <c r="E115" s="295"/>
      <c r="F115" s="316" t="s">
        <v>1114</v>
      </c>
      <c r="G115" s="295"/>
      <c r="H115" s="295" t="s">
        <v>1159</v>
      </c>
      <c r="I115" s="295" t="s">
        <v>1160</v>
      </c>
      <c r="J115" s="295"/>
      <c r="K115" s="308"/>
    </row>
    <row r="116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ht="18.75" customHeight="1">
      <c r="B117" s="327"/>
      <c r="C117" s="291"/>
      <c r="D117" s="291"/>
      <c r="E117" s="291"/>
      <c r="F117" s="328"/>
      <c r="G117" s="291"/>
      <c r="H117" s="291"/>
      <c r="I117" s="291"/>
      <c r="J117" s="291"/>
      <c r="K117" s="327"/>
    </row>
    <row r="118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ht="45" customHeight="1">
      <c r="B120" s="332"/>
      <c r="C120" s="285" t="s">
        <v>1161</v>
      </c>
      <c r="D120" s="285"/>
      <c r="E120" s="285"/>
      <c r="F120" s="285"/>
      <c r="G120" s="285"/>
      <c r="H120" s="285"/>
      <c r="I120" s="285"/>
      <c r="J120" s="285"/>
      <c r="K120" s="333"/>
    </row>
    <row r="121" ht="17.25" customHeight="1">
      <c r="B121" s="334"/>
      <c r="C121" s="309" t="s">
        <v>1108</v>
      </c>
      <c r="D121" s="309"/>
      <c r="E121" s="309"/>
      <c r="F121" s="309" t="s">
        <v>1109</v>
      </c>
      <c r="G121" s="310"/>
      <c r="H121" s="309" t="s">
        <v>128</v>
      </c>
      <c r="I121" s="309" t="s">
        <v>62</v>
      </c>
      <c r="J121" s="309" t="s">
        <v>1110</v>
      </c>
      <c r="K121" s="335"/>
    </row>
    <row r="122" ht="17.25" customHeight="1">
      <c r="B122" s="334"/>
      <c r="C122" s="311" t="s">
        <v>1111</v>
      </c>
      <c r="D122" s="311"/>
      <c r="E122" s="311"/>
      <c r="F122" s="312" t="s">
        <v>1112</v>
      </c>
      <c r="G122" s="313"/>
      <c r="H122" s="311"/>
      <c r="I122" s="311"/>
      <c r="J122" s="311" t="s">
        <v>1113</v>
      </c>
      <c r="K122" s="335"/>
    </row>
    <row r="123" ht="5.25" customHeight="1">
      <c r="B123" s="336"/>
      <c r="C123" s="314"/>
      <c r="D123" s="314"/>
      <c r="E123" s="314"/>
      <c r="F123" s="314"/>
      <c r="G123" s="295"/>
      <c r="H123" s="314"/>
      <c r="I123" s="314"/>
      <c r="J123" s="314"/>
      <c r="K123" s="337"/>
    </row>
    <row r="124" ht="15" customHeight="1">
      <c r="B124" s="336"/>
      <c r="C124" s="295" t="s">
        <v>1117</v>
      </c>
      <c r="D124" s="314"/>
      <c r="E124" s="314"/>
      <c r="F124" s="316" t="s">
        <v>1114</v>
      </c>
      <c r="G124" s="295"/>
      <c r="H124" s="295" t="s">
        <v>1153</v>
      </c>
      <c r="I124" s="295" t="s">
        <v>1116</v>
      </c>
      <c r="J124" s="295">
        <v>120</v>
      </c>
      <c r="K124" s="338"/>
    </row>
    <row r="125" ht="15" customHeight="1">
      <c r="B125" s="336"/>
      <c r="C125" s="295" t="s">
        <v>1162</v>
      </c>
      <c r="D125" s="295"/>
      <c r="E125" s="295"/>
      <c r="F125" s="316" t="s">
        <v>1114</v>
      </c>
      <c r="G125" s="295"/>
      <c r="H125" s="295" t="s">
        <v>1163</v>
      </c>
      <c r="I125" s="295" t="s">
        <v>1116</v>
      </c>
      <c r="J125" s="295" t="s">
        <v>1164</v>
      </c>
      <c r="K125" s="338"/>
    </row>
    <row r="126" ht="15" customHeight="1">
      <c r="B126" s="336"/>
      <c r="C126" s="295" t="s">
        <v>1063</v>
      </c>
      <c r="D126" s="295"/>
      <c r="E126" s="295"/>
      <c r="F126" s="316" t="s">
        <v>1114</v>
      </c>
      <c r="G126" s="295"/>
      <c r="H126" s="295" t="s">
        <v>1165</v>
      </c>
      <c r="I126" s="295" t="s">
        <v>1116</v>
      </c>
      <c r="J126" s="295" t="s">
        <v>1164</v>
      </c>
      <c r="K126" s="338"/>
    </row>
    <row r="127" ht="15" customHeight="1">
      <c r="B127" s="336"/>
      <c r="C127" s="295" t="s">
        <v>1125</v>
      </c>
      <c r="D127" s="295"/>
      <c r="E127" s="295"/>
      <c r="F127" s="316" t="s">
        <v>1120</v>
      </c>
      <c r="G127" s="295"/>
      <c r="H127" s="295" t="s">
        <v>1126</v>
      </c>
      <c r="I127" s="295" t="s">
        <v>1116</v>
      </c>
      <c r="J127" s="295">
        <v>15</v>
      </c>
      <c r="K127" s="338"/>
    </row>
    <row r="128" ht="15" customHeight="1">
      <c r="B128" s="336"/>
      <c r="C128" s="318" t="s">
        <v>1127</v>
      </c>
      <c r="D128" s="318"/>
      <c r="E128" s="318"/>
      <c r="F128" s="319" t="s">
        <v>1120</v>
      </c>
      <c r="G128" s="318"/>
      <c r="H128" s="318" t="s">
        <v>1128</v>
      </c>
      <c r="I128" s="318" t="s">
        <v>1116</v>
      </c>
      <c r="J128" s="318">
        <v>15</v>
      </c>
      <c r="K128" s="338"/>
    </row>
    <row r="129" ht="15" customHeight="1">
      <c r="B129" s="336"/>
      <c r="C129" s="318" t="s">
        <v>1129</v>
      </c>
      <c r="D129" s="318"/>
      <c r="E129" s="318"/>
      <c r="F129" s="319" t="s">
        <v>1120</v>
      </c>
      <c r="G129" s="318"/>
      <c r="H129" s="318" t="s">
        <v>1130</v>
      </c>
      <c r="I129" s="318" t="s">
        <v>1116</v>
      </c>
      <c r="J129" s="318">
        <v>20</v>
      </c>
      <c r="K129" s="338"/>
    </row>
    <row r="130" ht="15" customHeight="1">
      <c r="B130" s="336"/>
      <c r="C130" s="318" t="s">
        <v>1131</v>
      </c>
      <c r="D130" s="318"/>
      <c r="E130" s="318"/>
      <c r="F130" s="319" t="s">
        <v>1120</v>
      </c>
      <c r="G130" s="318"/>
      <c r="H130" s="318" t="s">
        <v>1132</v>
      </c>
      <c r="I130" s="318" t="s">
        <v>1116</v>
      </c>
      <c r="J130" s="318">
        <v>20</v>
      </c>
      <c r="K130" s="338"/>
    </row>
    <row r="131" ht="15" customHeight="1">
      <c r="B131" s="336"/>
      <c r="C131" s="295" t="s">
        <v>1119</v>
      </c>
      <c r="D131" s="295"/>
      <c r="E131" s="295"/>
      <c r="F131" s="316" t="s">
        <v>1120</v>
      </c>
      <c r="G131" s="295"/>
      <c r="H131" s="295" t="s">
        <v>1153</v>
      </c>
      <c r="I131" s="295" t="s">
        <v>1116</v>
      </c>
      <c r="J131" s="295">
        <v>50</v>
      </c>
      <c r="K131" s="338"/>
    </row>
    <row r="132" ht="15" customHeight="1">
      <c r="B132" s="336"/>
      <c r="C132" s="295" t="s">
        <v>1133</v>
      </c>
      <c r="D132" s="295"/>
      <c r="E132" s="295"/>
      <c r="F132" s="316" t="s">
        <v>1120</v>
      </c>
      <c r="G132" s="295"/>
      <c r="H132" s="295" t="s">
        <v>1153</v>
      </c>
      <c r="I132" s="295" t="s">
        <v>1116</v>
      </c>
      <c r="J132" s="295">
        <v>50</v>
      </c>
      <c r="K132" s="338"/>
    </row>
    <row r="133" ht="15" customHeight="1">
      <c r="B133" s="336"/>
      <c r="C133" s="295" t="s">
        <v>1139</v>
      </c>
      <c r="D133" s="295"/>
      <c r="E133" s="295"/>
      <c r="F133" s="316" t="s">
        <v>1120</v>
      </c>
      <c r="G133" s="295"/>
      <c r="H133" s="295" t="s">
        <v>1153</v>
      </c>
      <c r="I133" s="295" t="s">
        <v>1116</v>
      </c>
      <c r="J133" s="295">
        <v>50</v>
      </c>
      <c r="K133" s="338"/>
    </row>
    <row r="134" ht="15" customHeight="1">
      <c r="B134" s="336"/>
      <c r="C134" s="295" t="s">
        <v>1141</v>
      </c>
      <c r="D134" s="295"/>
      <c r="E134" s="295"/>
      <c r="F134" s="316" t="s">
        <v>1120</v>
      </c>
      <c r="G134" s="295"/>
      <c r="H134" s="295" t="s">
        <v>1153</v>
      </c>
      <c r="I134" s="295" t="s">
        <v>1116</v>
      </c>
      <c r="J134" s="295">
        <v>50</v>
      </c>
      <c r="K134" s="338"/>
    </row>
    <row r="135" ht="15" customHeight="1">
      <c r="B135" s="336"/>
      <c r="C135" s="295" t="s">
        <v>133</v>
      </c>
      <c r="D135" s="295"/>
      <c r="E135" s="295"/>
      <c r="F135" s="316" t="s">
        <v>1120</v>
      </c>
      <c r="G135" s="295"/>
      <c r="H135" s="295" t="s">
        <v>1166</v>
      </c>
      <c r="I135" s="295" t="s">
        <v>1116</v>
      </c>
      <c r="J135" s="295">
        <v>255</v>
      </c>
      <c r="K135" s="338"/>
    </row>
    <row r="136" ht="15" customHeight="1">
      <c r="B136" s="336"/>
      <c r="C136" s="295" t="s">
        <v>1143</v>
      </c>
      <c r="D136" s="295"/>
      <c r="E136" s="295"/>
      <c r="F136" s="316" t="s">
        <v>1114</v>
      </c>
      <c r="G136" s="295"/>
      <c r="H136" s="295" t="s">
        <v>1167</v>
      </c>
      <c r="I136" s="295" t="s">
        <v>1145</v>
      </c>
      <c r="J136" s="295"/>
      <c r="K136" s="338"/>
    </row>
    <row r="137" ht="15" customHeight="1">
      <c r="B137" s="336"/>
      <c r="C137" s="295" t="s">
        <v>1146</v>
      </c>
      <c r="D137" s="295"/>
      <c r="E137" s="295"/>
      <c r="F137" s="316" t="s">
        <v>1114</v>
      </c>
      <c r="G137" s="295"/>
      <c r="H137" s="295" t="s">
        <v>1168</v>
      </c>
      <c r="I137" s="295" t="s">
        <v>1148</v>
      </c>
      <c r="J137" s="295"/>
      <c r="K137" s="338"/>
    </row>
    <row r="138" ht="15" customHeight="1">
      <c r="B138" s="336"/>
      <c r="C138" s="295" t="s">
        <v>1149</v>
      </c>
      <c r="D138" s="295"/>
      <c r="E138" s="295"/>
      <c r="F138" s="316" t="s">
        <v>1114</v>
      </c>
      <c r="G138" s="295"/>
      <c r="H138" s="295" t="s">
        <v>1149</v>
      </c>
      <c r="I138" s="295" t="s">
        <v>1148</v>
      </c>
      <c r="J138" s="295"/>
      <c r="K138" s="338"/>
    </row>
    <row r="139" ht="15" customHeight="1">
      <c r="B139" s="336"/>
      <c r="C139" s="295" t="s">
        <v>43</v>
      </c>
      <c r="D139" s="295"/>
      <c r="E139" s="295"/>
      <c r="F139" s="316" t="s">
        <v>1114</v>
      </c>
      <c r="G139" s="295"/>
      <c r="H139" s="295" t="s">
        <v>1169</v>
      </c>
      <c r="I139" s="295" t="s">
        <v>1148</v>
      </c>
      <c r="J139" s="295"/>
      <c r="K139" s="338"/>
    </row>
    <row r="140" ht="15" customHeight="1">
      <c r="B140" s="336"/>
      <c r="C140" s="295" t="s">
        <v>1170</v>
      </c>
      <c r="D140" s="295"/>
      <c r="E140" s="295"/>
      <c r="F140" s="316" t="s">
        <v>1114</v>
      </c>
      <c r="G140" s="295"/>
      <c r="H140" s="295" t="s">
        <v>1171</v>
      </c>
      <c r="I140" s="295" t="s">
        <v>1148</v>
      </c>
      <c r="J140" s="295"/>
      <c r="K140" s="338"/>
    </row>
    <row r="14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ht="18.75" customHeight="1">
      <c r="B142" s="291"/>
      <c r="C142" s="291"/>
      <c r="D142" s="291"/>
      <c r="E142" s="291"/>
      <c r="F142" s="328"/>
      <c r="G142" s="291"/>
      <c r="H142" s="291"/>
      <c r="I142" s="291"/>
      <c r="J142" s="291"/>
      <c r="K142" s="291"/>
    </row>
    <row r="143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ht="45" customHeight="1">
      <c r="B145" s="306"/>
      <c r="C145" s="307" t="s">
        <v>1172</v>
      </c>
      <c r="D145" s="307"/>
      <c r="E145" s="307"/>
      <c r="F145" s="307"/>
      <c r="G145" s="307"/>
      <c r="H145" s="307"/>
      <c r="I145" s="307"/>
      <c r="J145" s="307"/>
      <c r="K145" s="308"/>
    </row>
    <row r="146" ht="17.25" customHeight="1">
      <c r="B146" s="306"/>
      <c r="C146" s="309" t="s">
        <v>1108</v>
      </c>
      <c r="D146" s="309"/>
      <c r="E146" s="309"/>
      <c r="F146" s="309" t="s">
        <v>1109</v>
      </c>
      <c r="G146" s="310"/>
      <c r="H146" s="309" t="s">
        <v>128</v>
      </c>
      <c r="I146" s="309" t="s">
        <v>62</v>
      </c>
      <c r="J146" s="309" t="s">
        <v>1110</v>
      </c>
      <c r="K146" s="308"/>
    </row>
    <row r="147" ht="17.25" customHeight="1">
      <c r="B147" s="306"/>
      <c r="C147" s="311" t="s">
        <v>1111</v>
      </c>
      <c r="D147" s="311"/>
      <c r="E147" s="311"/>
      <c r="F147" s="312" t="s">
        <v>1112</v>
      </c>
      <c r="G147" s="313"/>
      <c r="H147" s="311"/>
      <c r="I147" s="311"/>
      <c r="J147" s="311" t="s">
        <v>1113</v>
      </c>
      <c r="K147" s="308"/>
    </row>
    <row r="148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ht="15" customHeight="1">
      <c r="B149" s="317"/>
      <c r="C149" s="342" t="s">
        <v>1117</v>
      </c>
      <c r="D149" s="295"/>
      <c r="E149" s="295"/>
      <c r="F149" s="343" t="s">
        <v>1114</v>
      </c>
      <c r="G149" s="295"/>
      <c r="H149" s="342" t="s">
        <v>1153</v>
      </c>
      <c r="I149" s="342" t="s">
        <v>1116</v>
      </c>
      <c r="J149" s="342">
        <v>120</v>
      </c>
      <c r="K149" s="338"/>
    </row>
    <row r="150" ht="15" customHeight="1">
      <c r="B150" s="317"/>
      <c r="C150" s="342" t="s">
        <v>1162</v>
      </c>
      <c r="D150" s="295"/>
      <c r="E150" s="295"/>
      <c r="F150" s="343" t="s">
        <v>1114</v>
      </c>
      <c r="G150" s="295"/>
      <c r="H150" s="342" t="s">
        <v>1173</v>
      </c>
      <c r="I150" s="342" t="s">
        <v>1116</v>
      </c>
      <c r="J150" s="342" t="s">
        <v>1164</v>
      </c>
      <c r="K150" s="338"/>
    </row>
    <row r="151" ht="15" customHeight="1">
      <c r="B151" s="317"/>
      <c r="C151" s="342" t="s">
        <v>1063</v>
      </c>
      <c r="D151" s="295"/>
      <c r="E151" s="295"/>
      <c r="F151" s="343" t="s">
        <v>1114</v>
      </c>
      <c r="G151" s="295"/>
      <c r="H151" s="342" t="s">
        <v>1174</v>
      </c>
      <c r="I151" s="342" t="s">
        <v>1116</v>
      </c>
      <c r="J151" s="342" t="s">
        <v>1164</v>
      </c>
      <c r="K151" s="338"/>
    </row>
    <row r="152" ht="15" customHeight="1">
      <c r="B152" s="317"/>
      <c r="C152" s="342" t="s">
        <v>1119</v>
      </c>
      <c r="D152" s="295"/>
      <c r="E152" s="295"/>
      <c r="F152" s="343" t="s">
        <v>1120</v>
      </c>
      <c r="G152" s="295"/>
      <c r="H152" s="342" t="s">
        <v>1153</v>
      </c>
      <c r="I152" s="342" t="s">
        <v>1116</v>
      </c>
      <c r="J152" s="342">
        <v>50</v>
      </c>
      <c r="K152" s="338"/>
    </row>
    <row r="153" ht="15" customHeight="1">
      <c r="B153" s="317"/>
      <c r="C153" s="342" t="s">
        <v>1122</v>
      </c>
      <c r="D153" s="295"/>
      <c r="E153" s="295"/>
      <c r="F153" s="343" t="s">
        <v>1114</v>
      </c>
      <c r="G153" s="295"/>
      <c r="H153" s="342" t="s">
        <v>1153</v>
      </c>
      <c r="I153" s="342" t="s">
        <v>1124</v>
      </c>
      <c r="J153" s="342"/>
      <c r="K153" s="338"/>
    </row>
    <row r="154" ht="15" customHeight="1">
      <c r="B154" s="317"/>
      <c r="C154" s="342" t="s">
        <v>1133</v>
      </c>
      <c r="D154" s="295"/>
      <c r="E154" s="295"/>
      <c r="F154" s="343" t="s">
        <v>1120</v>
      </c>
      <c r="G154" s="295"/>
      <c r="H154" s="342" t="s">
        <v>1153</v>
      </c>
      <c r="I154" s="342" t="s">
        <v>1116</v>
      </c>
      <c r="J154" s="342">
        <v>50</v>
      </c>
      <c r="K154" s="338"/>
    </row>
    <row r="155" ht="15" customHeight="1">
      <c r="B155" s="317"/>
      <c r="C155" s="342" t="s">
        <v>1141</v>
      </c>
      <c r="D155" s="295"/>
      <c r="E155" s="295"/>
      <c r="F155" s="343" t="s">
        <v>1120</v>
      </c>
      <c r="G155" s="295"/>
      <c r="H155" s="342" t="s">
        <v>1153</v>
      </c>
      <c r="I155" s="342" t="s">
        <v>1116</v>
      </c>
      <c r="J155" s="342">
        <v>50</v>
      </c>
      <c r="K155" s="338"/>
    </row>
    <row r="156" ht="15" customHeight="1">
      <c r="B156" s="317"/>
      <c r="C156" s="342" t="s">
        <v>1139</v>
      </c>
      <c r="D156" s="295"/>
      <c r="E156" s="295"/>
      <c r="F156" s="343" t="s">
        <v>1120</v>
      </c>
      <c r="G156" s="295"/>
      <c r="H156" s="342" t="s">
        <v>1153</v>
      </c>
      <c r="I156" s="342" t="s">
        <v>1116</v>
      </c>
      <c r="J156" s="342">
        <v>50</v>
      </c>
      <c r="K156" s="338"/>
    </row>
    <row r="157" ht="15" customHeight="1">
      <c r="B157" s="317"/>
      <c r="C157" s="342" t="s">
        <v>105</v>
      </c>
      <c r="D157" s="295"/>
      <c r="E157" s="295"/>
      <c r="F157" s="343" t="s">
        <v>1114</v>
      </c>
      <c r="G157" s="295"/>
      <c r="H157" s="342" t="s">
        <v>1175</v>
      </c>
      <c r="I157" s="342" t="s">
        <v>1116</v>
      </c>
      <c r="J157" s="342" t="s">
        <v>1176</v>
      </c>
      <c r="K157" s="338"/>
    </row>
    <row r="158" ht="15" customHeight="1">
      <c r="B158" s="317"/>
      <c r="C158" s="342" t="s">
        <v>1177</v>
      </c>
      <c r="D158" s="295"/>
      <c r="E158" s="295"/>
      <c r="F158" s="343" t="s">
        <v>1114</v>
      </c>
      <c r="G158" s="295"/>
      <c r="H158" s="342" t="s">
        <v>1178</v>
      </c>
      <c r="I158" s="342" t="s">
        <v>1148</v>
      </c>
      <c r="J158" s="342"/>
      <c r="K158" s="338"/>
    </row>
    <row r="159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ht="18.75" customHeight="1">
      <c r="B160" s="291"/>
      <c r="C160" s="295"/>
      <c r="D160" s="295"/>
      <c r="E160" s="295"/>
      <c r="F160" s="316"/>
      <c r="G160" s="295"/>
      <c r="H160" s="295"/>
      <c r="I160" s="295"/>
      <c r="J160" s="295"/>
      <c r="K160" s="291"/>
    </row>
    <row r="16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ht="45" customHeight="1">
      <c r="B163" s="284"/>
      <c r="C163" s="285" t="s">
        <v>1179</v>
      </c>
      <c r="D163" s="285"/>
      <c r="E163" s="285"/>
      <c r="F163" s="285"/>
      <c r="G163" s="285"/>
      <c r="H163" s="285"/>
      <c r="I163" s="285"/>
      <c r="J163" s="285"/>
      <c r="K163" s="286"/>
    </row>
    <row r="164" ht="17.25" customHeight="1">
      <c r="B164" s="284"/>
      <c r="C164" s="309" t="s">
        <v>1108</v>
      </c>
      <c r="D164" s="309"/>
      <c r="E164" s="309"/>
      <c r="F164" s="309" t="s">
        <v>1109</v>
      </c>
      <c r="G164" s="346"/>
      <c r="H164" s="347" t="s">
        <v>128</v>
      </c>
      <c r="I164" s="347" t="s">
        <v>62</v>
      </c>
      <c r="J164" s="309" t="s">
        <v>1110</v>
      </c>
      <c r="K164" s="286"/>
    </row>
    <row r="165" ht="17.25" customHeight="1">
      <c r="B165" s="287"/>
      <c r="C165" s="311" t="s">
        <v>1111</v>
      </c>
      <c r="D165" s="311"/>
      <c r="E165" s="311"/>
      <c r="F165" s="312" t="s">
        <v>1112</v>
      </c>
      <c r="G165" s="348"/>
      <c r="H165" s="349"/>
      <c r="I165" s="349"/>
      <c r="J165" s="311" t="s">
        <v>1113</v>
      </c>
      <c r="K165" s="289"/>
    </row>
    <row r="166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ht="15" customHeight="1">
      <c r="B167" s="317"/>
      <c r="C167" s="295" t="s">
        <v>1117</v>
      </c>
      <c r="D167" s="295"/>
      <c r="E167" s="295"/>
      <c r="F167" s="316" t="s">
        <v>1114</v>
      </c>
      <c r="G167" s="295"/>
      <c r="H167" s="295" t="s">
        <v>1153</v>
      </c>
      <c r="I167" s="295" t="s">
        <v>1116</v>
      </c>
      <c r="J167" s="295">
        <v>120</v>
      </c>
      <c r="K167" s="338"/>
    </row>
    <row r="168" ht="15" customHeight="1">
      <c r="B168" s="317"/>
      <c r="C168" s="295" t="s">
        <v>1162</v>
      </c>
      <c r="D168" s="295"/>
      <c r="E168" s="295"/>
      <c r="F168" s="316" t="s">
        <v>1114</v>
      </c>
      <c r="G168" s="295"/>
      <c r="H168" s="295" t="s">
        <v>1163</v>
      </c>
      <c r="I168" s="295" t="s">
        <v>1116</v>
      </c>
      <c r="J168" s="295" t="s">
        <v>1164</v>
      </c>
      <c r="K168" s="338"/>
    </row>
    <row r="169" ht="15" customHeight="1">
      <c r="B169" s="317"/>
      <c r="C169" s="295" t="s">
        <v>1063</v>
      </c>
      <c r="D169" s="295"/>
      <c r="E169" s="295"/>
      <c r="F169" s="316" t="s">
        <v>1114</v>
      </c>
      <c r="G169" s="295"/>
      <c r="H169" s="295" t="s">
        <v>1180</v>
      </c>
      <c r="I169" s="295" t="s">
        <v>1116</v>
      </c>
      <c r="J169" s="295" t="s">
        <v>1164</v>
      </c>
      <c r="K169" s="338"/>
    </row>
    <row r="170" ht="15" customHeight="1">
      <c r="B170" s="317"/>
      <c r="C170" s="295" t="s">
        <v>1119</v>
      </c>
      <c r="D170" s="295"/>
      <c r="E170" s="295"/>
      <c r="F170" s="316" t="s">
        <v>1120</v>
      </c>
      <c r="G170" s="295"/>
      <c r="H170" s="295" t="s">
        <v>1180</v>
      </c>
      <c r="I170" s="295" t="s">
        <v>1116</v>
      </c>
      <c r="J170" s="295">
        <v>50</v>
      </c>
      <c r="K170" s="338"/>
    </row>
    <row r="171" ht="15" customHeight="1">
      <c r="B171" s="317"/>
      <c r="C171" s="295" t="s">
        <v>1122</v>
      </c>
      <c r="D171" s="295"/>
      <c r="E171" s="295"/>
      <c r="F171" s="316" t="s">
        <v>1114</v>
      </c>
      <c r="G171" s="295"/>
      <c r="H171" s="295" t="s">
        <v>1180</v>
      </c>
      <c r="I171" s="295" t="s">
        <v>1124</v>
      </c>
      <c r="J171" s="295"/>
      <c r="K171" s="338"/>
    </row>
    <row r="172" ht="15" customHeight="1">
      <c r="B172" s="317"/>
      <c r="C172" s="295" t="s">
        <v>1133</v>
      </c>
      <c r="D172" s="295"/>
      <c r="E172" s="295"/>
      <c r="F172" s="316" t="s">
        <v>1120</v>
      </c>
      <c r="G172" s="295"/>
      <c r="H172" s="295" t="s">
        <v>1180</v>
      </c>
      <c r="I172" s="295" t="s">
        <v>1116</v>
      </c>
      <c r="J172" s="295">
        <v>50</v>
      </c>
      <c r="K172" s="338"/>
    </row>
    <row r="173" ht="15" customHeight="1">
      <c r="B173" s="317"/>
      <c r="C173" s="295" t="s">
        <v>1141</v>
      </c>
      <c r="D173" s="295"/>
      <c r="E173" s="295"/>
      <c r="F173" s="316" t="s">
        <v>1120</v>
      </c>
      <c r="G173" s="295"/>
      <c r="H173" s="295" t="s">
        <v>1180</v>
      </c>
      <c r="I173" s="295" t="s">
        <v>1116</v>
      </c>
      <c r="J173" s="295">
        <v>50</v>
      </c>
      <c r="K173" s="338"/>
    </row>
    <row r="174" ht="15" customHeight="1">
      <c r="B174" s="317"/>
      <c r="C174" s="295" t="s">
        <v>1139</v>
      </c>
      <c r="D174" s="295"/>
      <c r="E174" s="295"/>
      <c r="F174" s="316" t="s">
        <v>1120</v>
      </c>
      <c r="G174" s="295"/>
      <c r="H174" s="295" t="s">
        <v>1180</v>
      </c>
      <c r="I174" s="295" t="s">
        <v>1116</v>
      </c>
      <c r="J174" s="295">
        <v>50</v>
      </c>
      <c r="K174" s="338"/>
    </row>
    <row r="175" ht="15" customHeight="1">
      <c r="B175" s="317"/>
      <c r="C175" s="295" t="s">
        <v>127</v>
      </c>
      <c r="D175" s="295"/>
      <c r="E175" s="295"/>
      <c r="F175" s="316" t="s">
        <v>1114</v>
      </c>
      <c r="G175" s="295"/>
      <c r="H175" s="295" t="s">
        <v>1181</v>
      </c>
      <c r="I175" s="295" t="s">
        <v>1182</v>
      </c>
      <c r="J175" s="295"/>
      <c r="K175" s="338"/>
    </row>
    <row r="176" ht="15" customHeight="1">
      <c r="B176" s="317"/>
      <c r="C176" s="295" t="s">
        <v>62</v>
      </c>
      <c r="D176" s="295"/>
      <c r="E176" s="295"/>
      <c r="F176" s="316" t="s">
        <v>1114</v>
      </c>
      <c r="G176" s="295"/>
      <c r="H176" s="295" t="s">
        <v>1183</v>
      </c>
      <c r="I176" s="295" t="s">
        <v>1184</v>
      </c>
      <c r="J176" s="295">
        <v>1</v>
      </c>
      <c r="K176" s="338"/>
    </row>
    <row r="177" ht="15" customHeight="1">
      <c r="B177" s="317"/>
      <c r="C177" s="295" t="s">
        <v>58</v>
      </c>
      <c r="D177" s="295"/>
      <c r="E177" s="295"/>
      <c r="F177" s="316" t="s">
        <v>1114</v>
      </c>
      <c r="G177" s="295"/>
      <c r="H177" s="295" t="s">
        <v>1185</v>
      </c>
      <c r="I177" s="295" t="s">
        <v>1116</v>
      </c>
      <c r="J177" s="295">
        <v>20</v>
      </c>
      <c r="K177" s="338"/>
    </row>
    <row r="178" ht="15" customHeight="1">
      <c r="B178" s="317"/>
      <c r="C178" s="295" t="s">
        <v>128</v>
      </c>
      <c r="D178" s="295"/>
      <c r="E178" s="295"/>
      <c r="F178" s="316" t="s">
        <v>1114</v>
      </c>
      <c r="G178" s="295"/>
      <c r="H178" s="295" t="s">
        <v>1186</v>
      </c>
      <c r="I178" s="295" t="s">
        <v>1116</v>
      </c>
      <c r="J178" s="295">
        <v>255</v>
      </c>
      <c r="K178" s="338"/>
    </row>
    <row r="179" ht="15" customHeight="1">
      <c r="B179" s="317"/>
      <c r="C179" s="295" t="s">
        <v>129</v>
      </c>
      <c r="D179" s="295"/>
      <c r="E179" s="295"/>
      <c r="F179" s="316" t="s">
        <v>1114</v>
      </c>
      <c r="G179" s="295"/>
      <c r="H179" s="295" t="s">
        <v>1079</v>
      </c>
      <c r="I179" s="295" t="s">
        <v>1116</v>
      </c>
      <c r="J179" s="295">
        <v>10</v>
      </c>
      <c r="K179" s="338"/>
    </row>
    <row r="180" ht="15" customHeight="1">
      <c r="B180" s="317"/>
      <c r="C180" s="295" t="s">
        <v>130</v>
      </c>
      <c r="D180" s="295"/>
      <c r="E180" s="295"/>
      <c r="F180" s="316" t="s">
        <v>1114</v>
      </c>
      <c r="G180" s="295"/>
      <c r="H180" s="295" t="s">
        <v>1187</v>
      </c>
      <c r="I180" s="295" t="s">
        <v>1148</v>
      </c>
      <c r="J180" s="295"/>
      <c r="K180" s="338"/>
    </row>
    <row r="181" ht="15" customHeight="1">
      <c r="B181" s="317"/>
      <c r="C181" s="295" t="s">
        <v>1188</v>
      </c>
      <c r="D181" s="295"/>
      <c r="E181" s="295"/>
      <c r="F181" s="316" t="s">
        <v>1114</v>
      </c>
      <c r="G181" s="295"/>
      <c r="H181" s="295" t="s">
        <v>1189</v>
      </c>
      <c r="I181" s="295" t="s">
        <v>1148</v>
      </c>
      <c r="J181" s="295"/>
      <c r="K181" s="338"/>
    </row>
    <row r="182" ht="15" customHeight="1">
      <c r="B182" s="317"/>
      <c r="C182" s="295" t="s">
        <v>1177</v>
      </c>
      <c r="D182" s="295"/>
      <c r="E182" s="295"/>
      <c r="F182" s="316" t="s">
        <v>1114</v>
      </c>
      <c r="G182" s="295"/>
      <c r="H182" s="295" t="s">
        <v>1190</v>
      </c>
      <c r="I182" s="295" t="s">
        <v>1148</v>
      </c>
      <c r="J182" s="295"/>
      <c r="K182" s="338"/>
    </row>
    <row r="183" ht="15" customHeight="1">
      <c r="B183" s="317"/>
      <c r="C183" s="295" t="s">
        <v>132</v>
      </c>
      <c r="D183" s="295"/>
      <c r="E183" s="295"/>
      <c r="F183" s="316" t="s">
        <v>1120</v>
      </c>
      <c r="G183" s="295"/>
      <c r="H183" s="295" t="s">
        <v>1191</v>
      </c>
      <c r="I183" s="295" t="s">
        <v>1116</v>
      </c>
      <c r="J183" s="295">
        <v>50</v>
      </c>
      <c r="K183" s="338"/>
    </row>
    <row r="184" ht="15" customHeight="1">
      <c r="B184" s="317"/>
      <c r="C184" s="295" t="s">
        <v>1192</v>
      </c>
      <c r="D184" s="295"/>
      <c r="E184" s="295"/>
      <c r="F184" s="316" t="s">
        <v>1120</v>
      </c>
      <c r="G184" s="295"/>
      <c r="H184" s="295" t="s">
        <v>1193</v>
      </c>
      <c r="I184" s="295" t="s">
        <v>1194</v>
      </c>
      <c r="J184" s="295"/>
      <c r="K184" s="338"/>
    </row>
    <row r="185" ht="15" customHeight="1">
      <c r="B185" s="317"/>
      <c r="C185" s="295" t="s">
        <v>1195</v>
      </c>
      <c r="D185" s="295"/>
      <c r="E185" s="295"/>
      <c r="F185" s="316" t="s">
        <v>1120</v>
      </c>
      <c r="G185" s="295"/>
      <c r="H185" s="295" t="s">
        <v>1196</v>
      </c>
      <c r="I185" s="295" t="s">
        <v>1194</v>
      </c>
      <c r="J185" s="295"/>
      <c r="K185" s="338"/>
    </row>
    <row r="186" ht="15" customHeight="1">
      <c r="B186" s="317"/>
      <c r="C186" s="295" t="s">
        <v>1197</v>
      </c>
      <c r="D186" s="295"/>
      <c r="E186" s="295"/>
      <c r="F186" s="316" t="s">
        <v>1120</v>
      </c>
      <c r="G186" s="295"/>
      <c r="H186" s="295" t="s">
        <v>1198</v>
      </c>
      <c r="I186" s="295" t="s">
        <v>1194</v>
      </c>
      <c r="J186" s="295"/>
      <c r="K186" s="338"/>
    </row>
    <row r="187" ht="15" customHeight="1">
      <c r="B187" s="317"/>
      <c r="C187" s="350" t="s">
        <v>1199</v>
      </c>
      <c r="D187" s="295"/>
      <c r="E187" s="295"/>
      <c r="F187" s="316" t="s">
        <v>1120</v>
      </c>
      <c r="G187" s="295"/>
      <c r="H187" s="295" t="s">
        <v>1200</v>
      </c>
      <c r="I187" s="295" t="s">
        <v>1201</v>
      </c>
      <c r="J187" s="351" t="s">
        <v>1202</v>
      </c>
      <c r="K187" s="338"/>
    </row>
    <row r="188" ht="15" customHeight="1">
      <c r="B188" s="317"/>
      <c r="C188" s="301" t="s">
        <v>47</v>
      </c>
      <c r="D188" s="295"/>
      <c r="E188" s="295"/>
      <c r="F188" s="316" t="s">
        <v>1114</v>
      </c>
      <c r="G188" s="295"/>
      <c r="H188" s="291" t="s">
        <v>1203</v>
      </c>
      <c r="I188" s="295" t="s">
        <v>1204</v>
      </c>
      <c r="J188" s="295"/>
      <c r="K188" s="338"/>
    </row>
    <row r="189" ht="15" customHeight="1">
      <c r="B189" s="317"/>
      <c r="C189" s="301" t="s">
        <v>1205</v>
      </c>
      <c r="D189" s="295"/>
      <c r="E189" s="295"/>
      <c r="F189" s="316" t="s">
        <v>1114</v>
      </c>
      <c r="G189" s="295"/>
      <c r="H189" s="295" t="s">
        <v>1206</v>
      </c>
      <c r="I189" s="295" t="s">
        <v>1148</v>
      </c>
      <c r="J189" s="295"/>
      <c r="K189" s="338"/>
    </row>
    <row r="190" ht="15" customHeight="1">
      <c r="B190" s="317"/>
      <c r="C190" s="301" t="s">
        <v>1207</v>
      </c>
      <c r="D190" s="295"/>
      <c r="E190" s="295"/>
      <c r="F190" s="316" t="s">
        <v>1114</v>
      </c>
      <c r="G190" s="295"/>
      <c r="H190" s="295" t="s">
        <v>1208</v>
      </c>
      <c r="I190" s="295" t="s">
        <v>1148</v>
      </c>
      <c r="J190" s="295"/>
      <c r="K190" s="338"/>
    </row>
    <row r="191" ht="15" customHeight="1">
      <c r="B191" s="317"/>
      <c r="C191" s="301" t="s">
        <v>1209</v>
      </c>
      <c r="D191" s="295"/>
      <c r="E191" s="295"/>
      <c r="F191" s="316" t="s">
        <v>1120</v>
      </c>
      <c r="G191" s="295"/>
      <c r="H191" s="295" t="s">
        <v>1210</v>
      </c>
      <c r="I191" s="295" t="s">
        <v>1148</v>
      </c>
      <c r="J191" s="295"/>
      <c r="K191" s="338"/>
    </row>
    <row r="192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ht="18.75" customHeight="1">
      <c r="B193" s="291"/>
      <c r="C193" s="295"/>
      <c r="D193" s="295"/>
      <c r="E193" s="295"/>
      <c r="F193" s="316"/>
      <c r="G193" s="295"/>
      <c r="H193" s="295"/>
      <c r="I193" s="295"/>
      <c r="J193" s="295"/>
      <c r="K193" s="291"/>
    </row>
    <row r="194" ht="18.75" customHeight="1">
      <c r="B194" s="291"/>
      <c r="C194" s="295"/>
      <c r="D194" s="295"/>
      <c r="E194" s="295"/>
      <c r="F194" s="316"/>
      <c r="G194" s="295"/>
      <c r="H194" s="295"/>
      <c r="I194" s="295"/>
      <c r="J194" s="295"/>
      <c r="K194" s="291"/>
    </row>
    <row r="195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ht="21">
      <c r="B197" s="284"/>
      <c r="C197" s="285" t="s">
        <v>1211</v>
      </c>
      <c r="D197" s="285"/>
      <c r="E197" s="285"/>
      <c r="F197" s="285"/>
      <c r="G197" s="285"/>
      <c r="H197" s="285"/>
      <c r="I197" s="285"/>
      <c r="J197" s="285"/>
      <c r="K197" s="286"/>
    </row>
    <row r="198" ht="25.5" customHeight="1">
      <c r="B198" s="284"/>
      <c r="C198" s="353" t="s">
        <v>1212</v>
      </c>
      <c r="D198" s="353"/>
      <c r="E198" s="353"/>
      <c r="F198" s="353" t="s">
        <v>1213</v>
      </c>
      <c r="G198" s="354"/>
      <c r="H198" s="353" t="s">
        <v>1214</v>
      </c>
      <c r="I198" s="353"/>
      <c r="J198" s="353"/>
      <c r="K198" s="286"/>
    </row>
    <row r="199" ht="5.25" customHeight="1">
      <c r="B199" s="317"/>
      <c r="C199" s="314"/>
      <c r="D199" s="314"/>
      <c r="E199" s="314"/>
      <c r="F199" s="314"/>
      <c r="G199" s="295"/>
      <c r="H199" s="314"/>
      <c r="I199" s="314"/>
      <c r="J199" s="314"/>
      <c r="K199" s="338"/>
    </row>
    <row r="200" ht="15" customHeight="1">
      <c r="B200" s="317"/>
      <c r="C200" s="295" t="s">
        <v>1204</v>
      </c>
      <c r="D200" s="295"/>
      <c r="E200" s="295"/>
      <c r="F200" s="316" t="s">
        <v>48</v>
      </c>
      <c r="G200" s="295"/>
      <c r="H200" s="295" t="s">
        <v>1215</v>
      </c>
      <c r="I200" s="295"/>
      <c r="J200" s="295"/>
      <c r="K200" s="338"/>
    </row>
    <row r="201" ht="15" customHeight="1">
      <c r="B201" s="317"/>
      <c r="C201" s="323"/>
      <c r="D201" s="295"/>
      <c r="E201" s="295"/>
      <c r="F201" s="316" t="s">
        <v>49</v>
      </c>
      <c r="G201" s="295"/>
      <c r="H201" s="295" t="s">
        <v>1216</v>
      </c>
      <c r="I201" s="295"/>
      <c r="J201" s="295"/>
      <c r="K201" s="338"/>
    </row>
    <row r="202" ht="15" customHeight="1">
      <c r="B202" s="317"/>
      <c r="C202" s="323"/>
      <c r="D202" s="295"/>
      <c r="E202" s="295"/>
      <c r="F202" s="316" t="s">
        <v>52</v>
      </c>
      <c r="G202" s="295"/>
      <c r="H202" s="295" t="s">
        <v>1217</v>
      </c>
      <c r="I202" s="295"/>
      <c r="J202" s="295"/>
      <c r="K202" s="338"/>
    </row>
    <row r="203" ht="15" customHeight="1">
      <c r="B203" s="317"/>
      <c r="C203" s="295"/>
      <c r="D203" s="295"/>
      <c r="E203" s="295"/>
      <c r="F203" s="316" t="s">
        <v>50</v>
      </c>
      <c r="G203" s="295"/>
      <c r="H203" s="295" t="s">
        <v>1218</v>
      </c>
      <c r="I203" s="295"/>
      <c r="J203" s="295"/>
      <c r="K203" s="338"/>
    </row>
    <row r="204" ht="15" customHeight="1">
      <c r="B204" s="317"/>
      <c r="C204" s="295"/>
      <c r="D204" s="295"/>
      <c r="E204" s="295"/>
      <c r="F204" s="316" t="s">
        <v>51</v>
      </c>
      <c r="G204" s="295"/>
      <c r="H204" s="295" t="s">
        <v>1219</v>
      </c>
      <c r="I204" s="295"/>
      <c r="J204" s="295"/>
      <c r="K204" s="338"/>
    </row>
    <row r="205" ht="15" customHeight="1">
      <c r="B205" s="317"/>
      <c r="C205" s="295"/>
      <c r="D205" s="295"/>
      <c r="E205" s="295"/>
      <c r="F205" s="316"/>
      <c r="G205" s="295"/>
      <c r="H205" s="295"/>
      <c r="I205" s="295"/>
      <c r="J205" s="295"/>
      <c r="K205" s="338"/>
    </row>
    <row r="206" ht="15" customHeight="1">
      <c r="B206" s="317"/>
      <c r="C206" s="295" t="s">
        <v>1160</v>
      </c>
      <c r="D206" s="295"/>
      <c r="E206" s="295"/>
      <c r="F206" s="316" t="s">
        <v>84</v>
      </c>
      <c r="G206" s="295"/>
      <c r="H206" s="295" t="s">
        <v>1220</v>
      </c>
      <c r="I206" s="295"/>
      <c r="J206" s="295"/>
      <c r="K206" s="338"/>
    </row>
    <row r="207" ht="15" customHeight="1">
      <c r="B207" s="317"/>
      <c r="C207" s="323"/>
      <c r="D207" s="295"/>
      <c r="E207" s="295"/>
      <c r="F207" s="316" t="s">
        <v>1058</v>
      </c>
      <c r="G207" s="295"/>
      <c r="H207" s="295" t="s">
        <v>1059</v>
      </c>
      <c r="I207" s="295"/>
      <c r="J207" s="295"/>
      <c r="K207" s="338"/>
    </row>
    <row r="208" ht="15" customHeight="1">
      <c r="B208" s="317"/>
      <c r="C208" s="295"/>
      <c r="D208" s="295"/>
      <c r="E208" s="295"/>
      <c r="F208" s="316" t="s">
        <v>1056</v>
      </c>
      <c r="G208" s="295"/>
      <c r="H208" s="295" t="s">
        <v>1221</v>
      </c>
      <c r="I208" s="295"/>
      <c r="J208" s="295"/>
      <c r="K208" s="338"/>
    </row>
    <row r="209" ht="15" customHeight="1">
      <c r="B209" s="355"/>
      <c r="C209" s="323"/>
      <c r="D209" s="323"/>
      <c r="E209" s="323"/>
      <c r="F209" s="316" t="s">
        <v>1060</v>
      </c>
      <c r="G209" s="301"/>
      <c r="H209" s="342" t="s">
        <v>94</v>
      </c>
      <c r="I209" s="342"/>
      <c r="J209" s="342"/>
      <c r="K209" s="356"/>
    </row>
    <row r="210" ht="15" customHeight="1">
      <c r="B210" s="355"/>
      <c r="C210" s="323"/>
      <c r="D210" s="323"/>
      <c r="E210" s="323"/>
      <c r="F210" s="316" t="s">
        <v>1061</v>
      </c>
      <c r="G210" s="301"/>
      <c r="H210" s="342" t="s">
        <v>1222</v>
      </c>
      <c r="I210" s="342"/>
      <c r="J210" s="342"/>
      <c r="K210" s="356"/>
    </row>
    <row r="211" ht="15" customHeight="1">
      <c r="B211" s="355"/>
      <c r="C211" s="323"/>
      <c r="D211" s="323"/>
      <c r="E211" s="323"/>
      <c r="F211" s="357"/>
      <c r="G211" s="301"/>
      <c r="H211" s="358"/>
      <c r="I211" s="358"/>
      <c r="J211" s="358"/>
      <c r="K211" s="356"/>
    </row>
    <row r="212" ht="15" customHeight="1">
      <c r="B212" s="355"/>
      <c r="C212" s="295" t="s">
        <v>1184</v>
      </c>
      <c r="D212" s="323"/>
      <c r="E212" s="323"/>
      <c r="F212" s="316">
        <v>1</v>
      </c>
      <c r="G212" s="301"/>
      <c r="H212" s="342" t="s">
        <v>1223</v>
      </c>
      <c r="I212" s="342"/>
      <c r="J212" s="342"/>
      <c r="K212" s="356"/>
    </row>
    <row r="213" ht="15" customHeight="1">
      <c r="B213" s="355"/>
      <c r="C213" s="323"/>
      <c r="D213" s="323"/>
      <c r="E213" s="323"/>
      <c r="F213" s="316">
        <v>2</v>
      </c>
      <c r="G213" s="301"/>
      <c r="H213" s="342" t="s">
        <v>1224</v>
      </c>
      <c r="I213" s="342"/>
      <c r="J213" s="342"/>
      <c r="K213" s="356"/>
    </row>
    <row r="214" ht="15" customHeight="1">
      <c r="B214" s="355"/>
      <c r="C214" s="323"/>
      <c r="D214" s="323"/>
      <c r="E214" s="323"/>
      <c r="F214" s="316">
        <v>3</v>
      </c>
      <c r="G214" s="301"/>
      <c r="H214" s="342" t="s">
        <v>1225</v>
      </c>
      <c r="I214" s="342"/>
      <c r="J214" s="342"/>
      <c r="K214" s="356"/>
    </row>
    <row r="215" ht="15" customHeight="1">
      <c r="B215" s="355"/>
      <c r="C215" s="323"/>
      <c r="D215" s="323"/>
      <c r="E215" s="323"/>
      <c r="F215" s="316">
        <v>4</v>
      </c>
      <c r="G215" s="301"/>
      <c r="H215" s="342" t="s">
        <v>1226</v>
      </c>
      <c r="I215" s="342"/>
      <c r="J215" s="342"/>
      <c r="K215" s="356"/>
    </row>
    <row r="216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Novak_W7\Novák</dc:creator>
  <cp:lastModifiedBy>Novak_W7\Novák</cp:lastModifiedBy>
  <dcterms:created xsi:type="dcterms:W3CDTF">2017-08-30T10:57:06Z</dcterms:created>
  <dcterms:modified xsi:type="dcterms:W3CDTF">2017-08-30T10:57:20Z</dcterms:modified>
</cp:coreProperties>
</file>